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Sintesi" sheetId="1" r:id="rId1"/>
    <sheet name="Indicazioni AQ Consip" sheetId="2" r:id="rId2"/>
    <sheet name="Dati_1 (2)" sheetId="3" state="hidden" r:id="rId3"/>
    <sheet name="Dati_1" sheetId="4" state="hidden" r:id="rId4"/>
  </sheets>
  <definedNames>
    <definedName name="_xlnm._FilterDatabase" localSheetId="0" hidden="1">Sintesi!$C$3:$N$192</definedName>
    <definedName name="_xlnm.Print_Area" localSheetId="0">Sintesi!$C$2:$S$193</definedName>
    <definedName name="Print_Area_0_0" localSheetId="0">Sintesi!$C$2:$N$194</definedName>
    <definedName name="Print_Area_0_0_0" localSheetId="0">Sintesi!$C$2:$N$194</definedName>
    <definedName name="_xlnm.Print_Titles" localSheetId="0">Sintesi!$2:$3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4" i="1" l="1"/>
  <c r="M193" i="1"/>
  <c r="L193" i="1"/>
  <c r="N191" i="1"/>
  <c r="O191" i="1" s="1"/>
  <c r="O193" i="1" s="1"/>
  <c r="N187" i="1"/>
  <c r="N177" i="1"/>
  <c r="N174" i="1"/>
  <c r="N168" i="1"/>
  <c r="O168" i="1" s="1"/>
  <c r="N167" i="1"/>
  <c r="O167" i="1" s="1"/>
  <c r="N166" i="1"/>
  <c r="O166" i="1" s="1"/>
  <c r="N165" i="1"/>
  <c r="O165" i="1" s="1"/>
  <c r="N164" i="1"/>
  <c r="O164" i="1" s="1"/>
  <c r="N163" i="1"/>
  <c r="O163" i="1" s="1"/>
  <c r="N151" i="1"/>
  <c r="N121" i="1"/>
  <c r="N114" i="1"/>
  <c r="N113" i="1"/>
  <c r="L111" i="1"/>
  <c r="N111" i="1" s="1"/>
  <c r="N110" i="1"/>
  <c r="N109" i="1"/>
  <c r="O109" i="1" s="1"/>
  <c r="O108" i="1"/>
  <c r="N108" i="1"/>
  <c r="N107" i="1"/>
  <c r="O107" i="1" s="1"/>
  <c r="N106" i="1"/>
  <c r="N105" i="1"/>
  <c r="N104" i="1"/>
  <c r="N103" i="1"/>
  <c r="N102" i="1"/>
  <c r="N101" i="1"/>
  <c r="N100" i="1"/>
  <c r="N99" i="1"/>
  <c r="N98" i="1"/>
  <c r="N97" i="1"/>
  <c r="N96" i="1"/>
  <c r="N95" i="1"/>
  <c r="O91" i="1"/>
  <c r="N91" i="1"/>
  <c r="N90" i="1"/>
  <c r="O90" i="1" s="1"/>
  <c r="N89" i="1"/>
  <c r="N88" i="1"/>
  <c r="N87" i="1"/>
  <c r="N86" i="1"/>
  <c r="N84" i="1"/>
  <c r="N83" i="1"/>
  <c r="N82" i="1"/>
  <c r="N81" i="1"/>
  <c r="O80" i="1"/>
  <c r="O79" i="1"/>
  <c r="O78" i="1"/>
  <c r="O77" i="1"/>
  <c r="N44" i="1"/>
  <c r="N43" i="1"/>
  <c r="N29" i="1"/>
  <c r="O29" i="1" s="1"/>
  <c r="O28" i="1"/>
  <c r="N28" i="1"/>
  <c r="L16" i="1"/>
  <c r="N15" i="1"/>
  <c r="N14" i="1"/>
  <c r="N13" i="1"/>
  <c r="O13" i="1" s="1"/>
  <c r="N12" i="1"/>
  <c r="N11" i="1"/>
  <c r="N10" i="1"/>
  <c r="N9" i="1"/>
  <c r="N8" i="1"/>
  <c r="N7" i="1"/>
  <c r="N6" i="1"/>
  <c r="N5" i="1"/>
  <c r="N4" i="1"/>
  <c r="M16" i="1" l="1"/>
  <c r="N16" i="1" s="1"/>
  <c r="N193" i="1"/>
</calcChain>
</file>

<file path=xl/sharedStrings.xml><?xml version="1.0" encoding="utf-8"?>
<sst xmlns="http://schemas.openxmlformats.org/spreadsheetml/2006/main" count="915" uniqueCount="293">
  <si>
    <t>DATI ANAGRAFICI</t>
  </si>
  <si>
    <t>QUADRO ECONOMICO</t>
  </si>
  <si>
    <t xml:space="preserve"> Intervento M6C2 -  Investimento 1.1.2 Ammodernamento del parco tecnologico e digitale ospedaliero (Grandi Apparecchiature) - PNRR</t>
  </si>
  <si>
    <t>CUP</t>
  </si>
  <si>
    <t>ENTE del SSR</t>
  </si>
  <si>
    <t>TIPOLOGIA APPARECCHIATURA</t>
  </si>
  <si>
    <t>IMPORTO INTERVENTO FIN. PNRR</t>
  </si>
  <si>
    <t>IMPORTO ALTRE FONTI</t>
  </si>
  <si>
    <t xml:space="preserve">MODALITÀ ATTUATIVA DA SCHEDA AGENAS </t>
  </si>
  <si>
    <t>Criticità rilevate</t>
  </si>
  <si>
    <t>DATA DI SOSTITUZIONE</t>
  </si>
  <si>
    <t>Importo effettivo sostenuto per acquisire apparecchiatura</t>
  </si>
  <si>
    <t>Ulteriore spesa riconducibile nel progetto tecnico economico a ancillary works</t>
  </si>
  <si>
    <t>Totale spesa effettiva</t>
  </si>
  <si>
    <t>ECONOMIE</t>
  </si>
  <si>
    <t>NOTE QUADRO ECONOMICO</t>
  </si>
  <si>
    <t>Descrizione sommaria lavori</t>
  </si>
  <si>
    <t>DATA AFFIDAMENTI NON EFFETTUATI</t>
  </si>
  <si>
    <t>NOTE AFFIDAMENTI NON EFFETTUATI</t>
  </si>
  <si>
    <t>G19J22001130007</t>
  </si>
  <si>
    <t>A.O.U. CITTA' DELLA SALUTE E DELLA SCIENZA DI TORINO - RUP: FERRO PATRIZIA</t>
  </si>
  <si>
    <t>ACCELERATORI LINEARI</t>
  </si>
  <si>
    <t>PROCEDURA CONSIP</t>
  </si>
  <si>
    <t>E' necessario che ASR riveda la programmazione nel rispetto delle milestone del POR</t>
  </si>
  <si>
    <t>G19J22001210007</t>
  </si>
  <si>
    <t>G19J22001220007</t>
  </si>
  <si>
    <t>G39J21025650006</t>
  </si>
  <si>
    <t>ASTI - RUP: LOMBARDI CESARE</t>
  </si>
  <si>
    <t xml:space="preserve">ACCELERATORI LINEARI </t>
  </si>
  <si>
    <t>E' necessario che ASR definisca la programmazione nel rispetto delle milestone del POR</t>
  </si>
  <si>
    <t>B24E22000550001</t>
  </si>
  <si>
    <t>AZ. OSPEDAL. S. CROCE E CARLE - RUP: CALVANO CLAUDIO</t>
  </si>
  <si>
    <t>H39J21015900001</t>
  </si>
  <si>
    <t>AZ. SS.ANTONIO E BIAGIO E C.ARRIGO - RUP: MAROCCO GIANLUCA</t>
  </si>
  <si>
    <t>C19J22001980001</t>
  </si>
  <si>
    <t>AZIENDA OSPED. NOVARA E GALLIATE - RUP: LUCIANO VILLARBOITO</t>
  </si>
  <si>
    <t>E89J22001590006</t>
  </si>
  <si>
    <t>AZIENDA OSPEDALIERO UNIVERSITARIA S.LUIGI GONZAGA - RUP: PUPPATO DANIELE</t>
  </si>
  <si>
    <t>G19J21015510001</t>
  </si>
  <si>
    <t>OSPEDALE MAURIZIANO  UMBERTO I - TORINO - RUP: SAVANT LEVET PIERLUIGI</t>
  </si>
  <si>
    <t>E' necessario che ASR indichi gli importi (ivi incluso spese ancillari)</t>
  </si>
  <si>
    <t>E79J22001150006</t>
  </si>
  <si>
    <t>TORINO 4 - RUP: MASOERO PIERANGELO</t>
  </si>
  <si>
    <t>Ivrea</t>
  </si>
  <si>
    <t>Affidata progettazione</t>
  </si>
  <si>
    <t>B59J21029950006</t>
  </si>
  <si>
    <t>VERBANO CUSIO OSSOLA - RUP: MATTALIA MARIO</t>
  </si>
  <si>
    <t>B59J21029960006</t>
  </si>
  <si>
    <t>D69J22001290001</t>
  </si>
  <si>
    <t>VERCELLI - RUP: DI BONITO GIOVANNI</t>
  </si>
  <si>
    <t>G19J22001270007</t>
  </si>
  <si>
    <t>ANGIOGRAFI</t>
  </si>
  <si>
    <t>G19J22001280007</t>
  </si>
  <si>
    <t>C69J22001030006</t>
  </si>
  <si>
    <t>ALESSANDRIA - RUP: VICARI SIMONA</t>
  </si>
  <si>
    <t>PROCEDURA CONSIP GIA' ATTIVA</t>
  </si>
  <si>
    <t>F19I21000230001</t>
  </si>
  <si>
    <t>ASL CITTA' DI TORINO - RUP: PRATO GIUSEPPE</t>
  </si>
  <si>
    <t>In attesa del ministero per variazione POR</t>
  </si>
  <si>
    <t>F19J21018000001</t>
  </si>
  <si>
    <t>G39J21025670006</t>
  </si>
  <si>
    <t>E89I22000340006</t>
  </si>
  <si>
    <t>C29J22001350001</t>
  </si>
  <si>
    <t>BIELLA - RUP: PETTI ALBERTO</t>
  </si>
  <si>
    <t>F99J21015210006</t>
  </si>
  <si>
    <t>NOVARA - RUP: DE FANIS SIMONA</t>
  </si>
  <si>
    <t>G19J21015520001</t>
  </si>
  <si>
    <t>E' necessario che ASR definisca la programmazione nel rispetto delle milestone del POR. E' necessario che ASR indichi gli importi (ivi incluso spese ancillari)</t>
  </si>
  <si>
    <t>E49J22001250006</t>
  </si>
  <si>
    <t>Ciriè</t>
  </si>
  <si>
    <t>Adeguamento locale 
Passaggio da installazione a soffitto ad installazione a pavimento
Spostamento locale tecnico
PROGETTO GIA' ESEGUITO SIEMENS/ARCH.FALLETTI</t>
  </si>
  <si>
    <t>E79J22001190006</t>
  </si>
  <si>
    <t>Adeguamento locale 
Passaggio da installazione a soffitto ad installazione a pavimento</t>
  </si>
  <si>
    <t>G19J22001330007</t>
  </si>
  <si>
    <t>ECOTOMOGRAFI</t>
  </si>
  <si>
    <t>G19J22001340007</t>
  </si>
  <si>
    <t>G19J22001350007</t>
  </si>
  <si>
    <t>G19J22001360007</t>
  </si>
  <si>
    <t>G19J22001370007</t>
  </si>
  <si>
    <t>C69J22001040006</t>
  </si>
  <si>
    <t>C39J22001130006</t>
  </si>
  <si>
    <t>C69J22001050006</t>
  </si>
  <si>
    <t>C39J22001140006</t>
  </si>
  <si>
    <t>C69J22001060006</t>
  </si>
  <si>
    <t>C39J22001150006</t>
  </si>
  <si>
    <t>C39J22001160006</t>
  </si>
  <si>
    <t>G39J21025680006</t>
  </si>
  <si>
    <t>G39J21025690006</t>
  </si>
  <si>
    <t>B29J22002090001</t>
  </si>
  <si>
    <t>B29J22002100001</t>
  </si>
  <si>
    <t>B29J22002030001</t>
  </si>
  <si>
    <t>B29J22002040001</t>
  </si>
  <si>
    <t>B29J22002050001</t>
  </si>
  <si>
    <t>B29J22002060001</t>
  </si>
  <si>
    <t>B29J22002070001</t>
  </si>
  <si>
    <t>B29J22002080001</t>
  </si>
  <si>
    <t>B29J22001940001</t>
  </si>
  <si>
    <t>B29J22001950001</t>
  </si>
  <si>
    <t>B29J22001960001</t>
  </si>
  <si>
    <t>B29J22001990001</t>
  </si>
  <si>
    <t>B29J22002000001</t>
  </si>
  <si>
    <t>B29J22002010001</t>
  </si>
  <si>
    <t>B29J22002020001</t>
  </si>
  <si>
    <t>H39J21015920001</t>
  </si>
  <si>
    <t>H39J21015930001</t>
  </si>
  <si>
    <t>H39J21015940001</t>
  </si>
  <si>
    <t>E89J22001630006</t>
  </si>
  <si>
    <t>F29J21014820006</t>
  </si>
  <si>
    <t>F99J21015250006</t>
  </si>
  <si>
    <t>F39J21019490006</t>
  </si>
  <si>
    <t>F19J21017990006</t>
  </si>
  <si>
    <t>F29J21014830006</t>
  </si>
  <si>
    <t>F19J21018040006</t>
  </si>
  <si>
    <t>F99J21015260006</t>
  </si>
  <si>
    <t>H19J22000990001</t>
  </si>
  <si>
    <t>TORINO 3 - RUP: PARIGI OLIVIA</t>
  </si>
  <si>
    <t>H39J22000730001</t>
  </si>
  <si>
    <t>H29J22001240001</t>
  </si>
  <si>
    <t>H29J22001250001</t>
  </si>
  <si>
    <t>H19J22001000001</t>
  </si>
  <si>
    <t>H19J22001010001</t>
  </si>
  <si>
    <t>E99J22001230006</t>
  </si>
  <si>
    <t>ECONOMIE DEFINITIVE</t>
  </si>
  <si>
    <t>E39J22001810006</t>
  </si>
  <si>
    <t>E79J22001210006</t>
  </si>
  <si>
    <t>E79J22001220006</t>
  </si>
  <si>
    <t>B59J21029990006</t>
  </si>
  <si>
    <t>B69J21038620006</t>
  </si>
  <si>
    <t>B59J21030000006</t>
  </si>
  <si>
    <t>B69J21038630006</t>
  </si>
  <si>
    <t>B29J22001610001</t>
  </si>
  <si>
    <t xml:space="preserve">GAMMA CAMERE </t>
  </si>
  <si>
    <t>E' necessario che ASR riveda la programmazione nel rispetto delle milestone del POR. E' necessario che ASR indichi gli importi (ivi incluso spese ancillari)</t>
  </si>
  <si>
    <t>H39J21015910001</t>
  </si>
  <si>
    <t>E89J22001610006</t>
  </si>
  <si>
    <t>C29J22001340001</t>
  </si>
  <si>
    <t>E74E22000460006</t>
  </si>
  <si>
    <t>COMPLETARE ORDINE ACCESSORI</t>
  </si>
  <si>
    <t>Adeguamento locale
Predisposizioni per installazione TC (verifica pesi e assorbimenti)</t>
  </si>
  <si>
    <t>attesa progetto complessivo per le due gammacamere</t>
  </si>
  <si>
    <t>E79J22001180006</t>
  </si>
  <si>
    <t>Adeguamento locale ATTUALE</t>
  </si>
  <si>
    <t>B29J22001970001</t>
  </si>
  <si>
    <t xml:space="preserve">GAMMA CAMERE/TAC </t>
  </si>
  <si>
    <t>B29J22001980001</t>
  </si>
  <si>
    <t>G19J22001240007</t>
  </si>
  <si>
    <t>MAMMOGRAFI</t>
  </si>
  <si>
    <t>G19J22001250007</t>
  </si>
  <si>
    <t>G19J22001260007</t>
  </si>
  <si>
    <t>C39J22001090006</t>
  </si>
  <si>
    <t>C69J22000990006</t>
  </si>
  <si>
    <t>F19J21017980001</t>
  </si>
  <si>
    <t>G39J21025660006</t>
  </si>
  <si>
    <t>C89J22001490001</t>
  </si>
  <si>
    <t>I49J21016730006</t>
  </si>
  <si>
    <t>CUNEO 1 - RUP: GELLI MAURIZIO</t>
  </si>
  <si>
    <t>G76G22000050005</t>
  </si>
  <si>
    <t>CUNEO 2 - RUP: CERRATO MARCO</t>
  </si>
  <si>
    <t>H59J22001000001</t>
  </si>
  <si>
    <t>H39J22001390001</t>
  </si>
  <si>
    <t>E99J22001170006</t>
  </si>
  <si>
    <t>Chivasso</t>
  </si>
  <si>
    <t>E49J22001240006</t>
  </si>
  <si>
    <t>Adeguamento locale - EX SALA 4 telecomandato</t>
  </si>
  <si>
    <t>B59J21029970006</t>
  </si>
  <si>
    <t>D89J22001130001</t>
  </si>
  <si>
    <t>VERCELLI - RUP: GIAMMARINARO GIUSEPPE</t>
  </si>
  <si>
    <t>H39I21000050002</t>
  </si>
  <si>
    <t>PET/TAC</t>
  </si>
  <si>
    <t>GARA AUTONOMA</t>
  </si>
  <si>
    <t>G14E22000410001</t>
  </si>
  <si>
    <t>G39J21025620006</t>
  </si>
  <si>
    <t>RMN</t>
  </si>
  <si>
    <t>G39J21025640006</t>
  </si>
  <si>
    <t>B29J22001580001</t>
  </si>
  <si>
    <t>H39J21015880001</t>
  </si>
  <si>
    <t>H39J21015890001</t>
  </si>
  <si>
    <t>D69J22001300001</t>
  </si>
  <si>
    <t>VERCELLI - RUP: LEPORATI DAVIDE</t>
  </si>
  <si>
    <t>G19J22001310007</t>
  </si>
  <si>
    <t>SISTEMI RADIOLOGICI FISSI</t>
  </si>
  <si>
    <t>G19J22001320007</t>
  </si>
  <si>
    <t>C19J22001360006</t>
  </si>
  <si>
    <t>E' necessario che ASR riveda la programmazione nel rispetto delle milestone del POR.</t>
  </si>
  <si>
    <t>C49J22001110006</t>
  </si>
  <si>
    <t xml:space="preserve">E' necessario che ASR riveda la programmazione nel rispetto delle milestone del POR. </t>
  </si>
  <si>
    <t>C64E22000350006</t>
  </si>
  <si>
    <t>C69J22001010006</t>
  </si>
  <si>
    <t>C34E22000780006</t>
  </si>
  <si>
    <t>C34E23000040006</t>
  </si>
  <si>
    <t>C39J22001120006</t>
  </si>
  <si>
    <t>C69J22001020006</t>
  </si>
  <si>
    <t>F19J21018010001</t>
  </si>
  <si>
    <t>F19J21018020001</t>
  </si>
  <si>
    <t>F19I21000140001</t>
  </si>
  <si>
    <t>G39J21025700006</t>
  </si>
  <si>
    <t>G39J21025730006</t>
  </si>
  <si>
    <t>G39J21025710006</t>
  </si>
  <si>
    <t>G64E21005070006</t>
  </si>
  <si>
    <t>G39J21025740006</t>
  </si>
  <si>
    <t>B24E22000560001</t>
  </si>
  <si>
    <t>B29J22001720001</t>
  </si>
  <si>
    <t>B29J22001730001</t>
  </si>
  <si>
    <t>B24E23000010001</t>
  </si>
  <si>
    <t>H39J21015950001</t>
  </si>
  <si>
    <t>H39J21015960001</t>
  </si>
  <si>
    <t>E89J22001600006</t>
  </si>
  <si>
    <t>E89J22001640006</t>
  </si>
  <si>
    <t>E89J22001660006</t>
  </si>
  <si>
    <t>C24E22001370001</t>
  </si>
  <si>
    <t>I19J21016690006</t>
  </si>
  <si>
    <t xml:space="preserve">30/06/2023
</t>
  </si>
  <si>
    <t>F19J21017950006</t>
  </si>
  <si>
    <t xml:space="preserve">Entro il 31/12/2023 </t>
  </si>
  <si>
    <t>F29J21014810006</t>
  </si>
  <si>
    <t>F39J21019480006</t>
  </si>
  <si>
    <t>F99J21015220006</t>
  </si>
  <si>
    <t>F99J21015230006</t>
  </si>
  <si>
    <t>F99J21015240006</t>
  </si>
  <si>
    <t>F94E23000040006</t>
  </si>
  <si>
    <t>G19J21015530001</t>
  </si>
  <si>
    <t>H84E22001330001</t>
  </si>
  <si>
    <t>H59J22001010001</t>
  </si>
  <si>
    <t>H69J22001300001</t>
  </si>
  <si>
    <t>E99J22001180006</t>
  </si>
  <si>
    <t>SISTEMI RADIOLOGICI FISSI - reparto</t>
  </si>
  <si>
    <t>Adeguamento locale - SALA VERDE
possibile riutilizzare struttura pensile</t>
  </si>
  <si>
    <t>necessario richiedere alcune rimodulazioni in coerenza con la tipologia di apparecchiature esistenti. In corso di valutazione quali e quante entro il 30/06.</t>
  </si>
  <si>
    <t>E99J22001190006</t>
  </si>
  <si>
    <t>EMETTERE ORDINE</t>
  </si>
  <si>
    <t>Adeguamento locale - SALA GIALLA - solo sostituzione tavolo</t>
  </si>
  <si>
    <t>E99J22001200006</t>
  </si>
  <si>
    <t>Adeguamento locale - SALA ROSSA - possibile riutilizzare struttura pensile</t>
  </si>
  <si>
    <t>E49J22001260006</t>
  </si>
  <si>
    <t>Adeguamento locale - SALA 2  - possibile riutilizzare struttura pensile</t>
  </si>
  <si>
    <t>E49J22001270006</t>
  </si>
  <si>
    <t>Adeguamento locale  - SALA 1  - possibile riutilizzare struttura pensile</t>
  </si>
  <si>
    <t>E79J22001200006</t>
  </si>
  <si>
    <t>Adeguamento locale -DA DEFINIRE</t>
  </si>
  <si>
    <t>J29J22001350006</t>
  </si>
  <si>
    <t>TORINO 5 - RUP: PAOLO PETRUCCI</t>
  </si>
  <si>
    <t>J59J22001140006</t>
  </si>
  <si>
    <t>J49J22001530006</t>
  </si>
  <si>
    <t>J29J22001380006</t>
  </si>
  <si>
    <t>J59J22001150006</t>
  </si>
  <si>
    <t>B69J21038580006</t>
  </si>
  <si>
    <t>B69J21038590006</t>
  </si>
  <si>
    <t>B69J21038610006</t>
  </si>
  <si>
    <t>B59J21029980006</t>
  </si>
  <si>
    <t>G19J22001110007</t>
  </si>
  <si>
    <t>TAC</t>
  </si>
  <si>
    <t>F19J21017960001</t>
  </si>
  <si>
    <t>F19I21000240001</t>
  </si>
  <si>
    <t>G39J21025750006</t>
  </si>
  <si>
    <t>B28I22000100001</t>
  </si>
  <si>
    <t>B29J22001930001</t>
  </si>
  <si>
    <t>H39J21015870001</t>
  </si>
  <si>
    <t>I49J21016880006</t>
  </si>
  <si>
    <t>I19J21016880006</t>
  </si>
  <si>
    <t>G19J22000670001</t>
  </si>
  <si>
    <t>H39J22000720001</t>
  </si>
  <si>
    <t>H19J22000940001</t>
  </si>
  <si>
    <t>E49J22001210006</t>
  </si>
  <si>
    <t>attesa apertura negozio consip - ricorsi</t>
  </si>
  <si>
    <t>B69J21038570006</t>
  </si>
  <si>
    <t>TOTALE</t>
  </si>
  <si>
    <t>Essendo AQ Multiaggiudicatario, l'ordine può essere emesso nei confronti degli altri fornitori aggiudicatari</t>
  </si>
  <si>
    <t>TAC A 128 STRATI</t>
  </si>
  <si>
    <t>L'AQ è stato aggiudicato ma pende un contenzioso dinanzi al TAR (e preferisco non sbilanciarmi su una previsione di attivazione). È tuttavia possibile aderire alla precedente iniziativa di TC (ID 2171 - Lotto 1) attualmente attiva e "utilizzabile" con i fondi PNRR</t>
  </si>
  <si>
    <t>L'AQ è stato attivato in data 27/04</t>
  </si>
  <si>
    <t>L'attivazione dovrebbe avvenire per la prima metà del mese di giugno 2023. È tuttavia possibile aderire alla precedente iniziativa Angiografi (ID 2263 - Lotti in acquisto) attualmente attiva e "utilizzabile" con i fondi PNRR</t>
  </si>
  <si>
    <t>MODALITÀ ATTUATIVA</t>
  </si>
  <si>
    <t>ORDINE DI ACQUISTO EFFETTUATO</t>
  </si>
  <si>
    <t>SI</t>
  </si>
  <si>
    <t>NO</t>
  </si>
  <si>
    <t>STATO ATTUAZIONE GARA AUTONOMA</t>
  </si>
  <si>
    <t>PUBBLICATA</t>
  </si>
  <si>
    <t>DA PUBBLICARE</t>
  </si>
  <si>
    <t>ID GARE</t>
  </si>
  <si>
    <t>2078 - Mammografi con Tomosintesi</t>
  </si>
  <si>
    <t>2171 - Tomografi Computerizzati (TC) – Lotto 1 (TC 128 strati in acquisto)</t>
  </si>
  <si>
    <t>2192 - Tomografi a risonanza magnetica (RM) in acquisto – Lotto 1 (RM 1,5 T)</t>
  </si>
  <si>
    <t>2263 - Angiografi fissi in acquisto – Lotti 1a, 2a (cardiologici e vascolari)</t>
  </si>
  <si>
    <t>2349 - Ecotomografi (ed. 2)</t>
  </si>
  <si>
    <t>2487 - Tomografi PET/CT</t>
  </si>
  <si>
    <t>2486 - Gamma Camere e Gamma Camere/CT</t>
  </si>
  <si>
    <t>2488 - Acceleratori lineari (ed.1)</t>
  </si>
  <si>
    <t>2489 - Radiologia – Telecomandati e polifunzionali</t>
  </si>
  <si>
    <t>2533 - Tomografi RM e Tomografi CT (ed.3)</t>
  </si>
  <si>
    <t>2538 - Mammografi con Tomosintesi )ed.3)</t>
  </si>
  <si>
    <t>2542 - Angiografi (ed. 2)</t>
  </si>
  <si>
    <t xml:space="preserve">2546 - Apparecchiatura di Radiologia – Ortopantomografi e MOC </t>
  </si>
  <si>
    <t>PUBBLICAZIONE 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</si>
</sst>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/mm/yyyy;@"/>
    <numFmt numFmtId="165" formatCode="_-* #,##0.00&quot; €&quot;_-;\-* #,##0.00&quot; €&quot;_-;_-* \-??&quot; €&quot;_-;_-@_-"/>
    <numFmt numFmtId="166" formatCode="#,##0.00_ ;[Red]\-#,##0.00\ "/>
    <numFmt numFmtId="167" formatCode="_-* #,##0.00_-;\-* #,##0.00_-;_-* \-??_-;_-@_-"/>
    <numFmt numFmtId="168" formatCode="#,##0.00&quot; € &quot;;#,##0.00&quot; € &quot;;\-#&quot; € &quot;;@\ "/>
    <numFmt numFmtId="169" formatCode="#,##0.00&quot; € &quot;;\-#,##0.00&quot; € &quot;;&quot; -&quot;#&quot; € &quot;;@\ "/>
  </numFmts>
  <fonts count="16" x14ac:knownFonts="1">
    <font>
      <sz val="11"/>
      <name val="Calibri"/>
      <family val="2"/>
      <charset val="1"/>
    </font>
    <font>
      <sz val="10"/>
      <name val="Calibri"/>
      <family val="2"/>
      <charset val="1"/>
    </font>
    <font>
      <sz val="16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name val="Calibri"/>
      <family val="2"/>
      <charset val="1"/>
    </font>
    <font>
      <b/>
      <sz val="16"/>
      <name val="Calibri"/>
      <family val="2"/>
      <charset val="1"/>
    </font>
    <font>
      <b/>
      <sz val="11"/>
      <name val="Calibri"/>
      <family val="2"/>
      <charset val="1"/>
    </font>
    <font>
      <sz val="12"/>
      <name val="Calibri"/>
      <family val="2"/>
      <charset val="1"/>
    </font>
    <font>
      <sz val="11"/>
      <color rgb="FF333333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333333"/>
      <name val="Calibri"/>
      <family val="2"/>
      <charset val="1"/>
    </font>
    <font>
      <sz val="16"/>
      <color rgb="FF333333"/>
      <name val="Calibri"/>
      <family val="2"/>
      <charset val="1"/>
    </font>
    <font>
      <b/>
      <sz val="11"/>
      <color rgb="FF333333"/>
      <name val="Calibri"/>
      <family val="2"/>
      <charset val="1"/>
    </font>
    <font>
      <b/>
      <sz val="14"/>
      <name val="Calibri"/>
      <family val="2"/>
      <charset val="1"/>
    </font>
    <font>
      <sz val="8"/>
      <color rgb="FF000000"/>
      <name val="Arial"/>
      <family val="2"/>
      <charset val="1"/>
    </font>
    <font>
      <sz val="11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4472C4"/>
        <bgColor rgb="FF666699"/>
      </patternFill>
    </fill>
    <fill>
      <patternFill patternType="solid">
        <fgColor rgb="FFA9D18E"/>
        <bgColor rgb="FFD4EA6B"/>
      </patternFill>
    </fill>
    <fill>
      <patternFill patternType="solid">
        <fgColor rgb="FFF2F2F2"/>
        <bgColor rgb="FFFFFFFF"/>
      </patternFill>
    </fill>
    <fill>
      <patternFill patternType="solid">
        <fgColor rgb="FFD4EA6B"/>
        <bgColor rgb="FFA9D18E"/>
      </patternFill>
    </fill>
    <fill>
      <patternFill patternType="solid">
        <fgColor rgb="FFF4B183"/>
        <bgColor rgb="FFFF99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2F2F2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5B9BD5"/>
      </left>
      <right style="thin">
        <color rgb="FF5B9BD5"/>
      </right>
      <top style="medium">
        <color rgb="FF5B9BD5"/>
      </top>
      <bottom style="hair">
        <color rgb="FF5B9BD5"/>
      </bottom>
      <diagonal/>
    </border>
    <border>
      <left/>
      <right style="medium">
        <color rgb="FF5B9BD5"/>
      </right>
      <top style="medium">
        <color rgb="FF5B9BD5"/>
      </top>
      <bottom style="hair">
        <color rgb="FF5B9BD5"/>
      </bottom>
      <diagonal/>
    </border>
    <border>
      <left style="medium">
        <color rgb="FF5B9BD5"/>
      </left>
      <right style="thin">
        <color rgb="FF5B9BD5"/>
      </right>
      <top style="hair">
        <color rgb="FF5B9BD5"/>
      </top>
      <bottom style="hair">
        <color rgb="FF5B9BD5"/>
      </bottom>
      <diagonal/>
    </border>
    <border>
      <left/>
      <right style="medium">
        <color rgb="FF5B9BD5"/>
      </right>
      <top style="hair">
        <color rgb="FF5B9BD5"/>
      </top>
      <bottom style="hair">
        <color rgb="FF5B9BD5"/>
      </bottom>
      <diagonal/>
    </border>
    <border>
      <left style="medium">
        <color rgb="FF5B9BD5"/>
      </left>
      <right style="thin">
        <color rgb="FF5B9BD5"/>
      </right>
      <top style="hair">
        <color rgb="FF5B9BD5"/>
      </top>
      <bottom style="medium">
        <color rgb="FF5B9BD5"/>
      </bottom>
      <diagonal/>
    </border>
    <border>
      <left/>
      <right style="medium">
        <color rgb="FF5B9BD5"/>
      </right>
      <top style="hair">
        <color rgb="FF5B9BD5"/>
      </top>
      <bottom style="medium">
        <color rgb="FF5B9BD5"/>
      </bottom>
      <diagonal/>
    </border>
  </borders>
  <cellStyleXfs count="4">
    <xf numFmtId="0" fontId="0" fillId="0" borderId="0"/>
    <xf numFmtId="167" fontId="8" fillId="0" borderId="0" applyBorder="0" applyProtection="0"/>
    <xf numFmtId="165" fontId="15" fillId="0" borderId="0" applyBorder="0" applyProtection="0"/>
    <xf numFmtId="0" fontId="15" fillId="0" borderId="0"/>
  </cellStyleXfs>
  <cellXfs count="16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66" fontId="2" fillId="0" borderId="0" xfId="2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66" fontId="2" fillId="0" borderId="0" xfId="2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6" fontId="5" fillId="3" borderId="0" xfId="2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14" fontId="4" fillId="5" borderId="2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166" fontId="5" fillId="5" borderId="0" xfId="2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167" fontId="0" fillId="0" borderId="8" xfId="1" applyFont="1" applyBorder="1" applyAlignment="1" applyProtection="1">
      <alignment vertical="center"/>
    </xf>
    <xf numFmtId="168" fontId="7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9" fillId="6" borderId="10" xfId="3" applyNumberFormat="1" applyFont="1" applyFill="1" applyBorder="1" applyAlignment="1" applyProtection="1">
      <alignment horizontal="center" vertical="center" wrapText="1"/>
      <protection locked="0"/>
    </xf>
    <xf numFmtId="167" fontId="8" fillId="0" borderId="11" xfId="1" applyBorder="1" applyAlignment="1" applyProtection="1">
      <alignment vertical="center"/>
    </xf>
    <xf numFmtId="167" fontId="8" fillId="0" borderId="12" xfId="1" applyBorder="1" applyAlignment="1" applyProtection="1">
      <alignment vertical="center"/>
    </xf>
    <xf numFmtId="167" fontId="8" fillId="0" borderId="0" xfId="1" applyBorder="1" applyAlignment="1" applyProtection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167" fontId="0" fillId="0" borderId="14" xfId="1" applyFont="1" applyBorder="1" applyAlignment="1" applyProtection="1">
      <alignment vertical="center"/>
    </xf>
    <xf numFmtId="168" fontId="7" fillId="0" borderId="14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64" fontId="9" fillId="0" borderId="16" xfId="3" applyNumberFormat="1" applyFont="1" applyBorder="1" applyAlignment="1" applyProtection="1">
      <alignment horizontal="center" vertical="center" wrapText="1"/>
      <protection locked="0"/>
    </xf>
    <xf numFmtId="167" fontId="8" fillId="0" borderId="14" xfId="1" applyBorder="1" applyAlignment="1" applyProtection="1">
      <alignment vertical="center"/>
    </xf>
    <xf numFmtId="167" fontId="8" fillId="0" borderId="17" xfId="1" applyBorder="1" applyAlignment="1" applyProtection="1">
      <alignment vertical="center"/>
    </xf>
    <xf numFmtId="164" fontId="9" fillId="6" borderId="16" xfId="3" applyNumberFormat="1" applyFont="1" applyFill="1" applyBorder="1" applyAlignment="1" applyProtection="1">
      <alignment horizontal="center" vertical="center" wrapText="1"/>
      <protection locked="0"/>
    </xf>
    <xf numFmtId="165" fontId="7" fillId="0" borderId="14" xfId="0" applyNumberFormat="1" applyFont="1" applyBorder="1" applyAlignment="1">
      <alignment horizontal="center" vertical="center" wrapText="1"/>
    </xf>
    <xf numFmtId="164" fontId="10" fillId="6" borderId="16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4" fontId="7" fillId="6" borderId="16" xfId="3" applyNumberFormat="1" applyFont="1" applyFill="1" applyBorder="1" applyAlignment="1" applyProtection="1">
      <alignment horizontal="center" vertical="center" wrapText="1"/>
      <protection locked="0"/>
    </xf>
    <xf numFmtId="167" fontId="8" fillId="0" borderId="14" xfId="1" applyBorder="1" applyAlignment="1" applyProtection="1">
      <alignment vertical="center"/>
      <protection locked="0"/>
    </xf>
    <xf numFmtId="167" fontId="8" fillId="0" borderId="17" xfId="1" applyBorder="1" applyAlignment="1" applyProtection="1">
      <alignment vertical="center"/>
      <protection locked="0"/>
    </xf>
    <xf numFmtId="167" fontId="8" fillId="0" borderId="0" xfId="1" applyBorder="1" applyAlignment="1" applyProtection="1">
      <alignment vertical="center"/>
      <protection locked="0"/>
    </xf>
    <xf numFmtId="164" fontId="7" fillId="0" borderId="16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/>
    </xf>
    <xf numFmtId="164" fontId="7" fillId="0" borderId="16" xfId="3" applyNumberFormat="1" applyFont="1" applyBorder="1" applyAlignment="1" applyProtection="1">
      <alignment horizontal="center" vertical="center" wrapText="1"/>
      <protection locked="0"/>
    </xf>
    <xf numFmtId="167" fontId="8" fillId="0" borderId="15" xfId="1" applyBorder="1" applyAlignment="1" applyProtection="1">
      <alignment vertical="center"/>
      <protection locked="0"/>
    </xf>
    <xf numFmtId="166" fontId="11" fillId="0" borderId="15" xfId="2" applyNumberFormat="1" applyFont="1" applyBorder="1" applyAlignment="1" applyProtection="1">
      <alignment vertical="center"/>
      <protection locked="0"/>
    </xf>
    <xf numFmtId="167" fontId="8" fillId="0" borderId="15" xfId="1" applyBorder="1" applyAlignment="1" applyProtection="1">
      <alignment vertical="center" wrapText="1"/>
      <protection locked="0"/>
    </xf>
    <xf numFmtId="167" fontId="12" fillId="0" borderId="18" xfId="1" applyFont="1" applyBorder="1" applyAlignment="1" applyProtection="1">
      <alignment vertical="center" wrapText="1"/>
      <protection locked="0"/>
    </xf>
    <xf numFmtId="0" fontId="0" fillId="0" borderId="14" xfId="0" applyBorder="1" applyAlignment="1">
      <alignment horizontal="center" vertical="center"/>
    </xf>
    <xf numFmtId="167" fontId="8" fillId="0" borderId="18" xfId="1" applyBorder="1" applyAlignment="1" applyProtection="1">
      <alignment vertical="center"/>
      <protection locked="0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167" fontId="0" fillId="0" borderId="20" xfId="1" applyFont="1" applyBorder="1" applyAlignment="1" applyProtection="1">
      <alignment vertical="center"/>
    </xf>
    <xf numFmtId="165" fontId="7" fillId="0" borderId="2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/>
    </xf>
    <xf numFmtId="167" fontId="8" fillId="0" borderId="20" xfId="1" applyBorder="1" applyAlignment="1" applyProtection="1">
      <alignment vertical="center"/>
    </xf>
    <xf numFmtId="0" fontId="0" fillId="7" borderId="0" xfId="0" applyFill="1" applyAlignment="1">
      <alignment horizontal="center" vertical="center"/>
    </xf>
    <xf numFmtId="0" fontId="7" fillId="7" borderId="23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left" vertical="center" wrapText="1"/>
    </xf>
    <xf numFmtId="0" fontId="7" fillId="7" borderId="24" xfId="0" applyFont="1" applyFill="1" applyBorder="1" applyAlignment="1">
      <alignment horizontal="center" vertical="center" wrapText="1"/>
    </xf>
    <xf numFmtId="167" fontId="8" fillId="7" borderId="24" xfId="1" applyFill="1" applyBorder="1" applyAlignment="1" applyProtection="1">
      <alignment vertical="center"/>
    </xf>
    <xf numFmtId="165" fontId="7" fillId="7" borderId="24" xfId="0" applyNumberFormat="1" applyFont="1" applyFill="1" applyBorder="1" applyAlignment="1">
      <alignment horizontal="center" vertical="center" wrapText="1"/>
    </xf>
    <xf numFmtId="164" fontId="7" fillId="7" borderId="24" xfId="0" applyNumberFormat="1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167" fontId="0" fillId="0" borderId="26" xfId="1" applyFont="1" applyBorder="1" applyAlignment="1" applyProtection="1">
      <alignment vertical="center"/>
    </xf>
    <xf numFmtId="168" fontId="7" fillId="0" borderId="26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164" fontId="9" fillId="0" borderId="28" xfId="3" applyNumberFormat="1" applyFont="1" applyBorder="1" applyAlignment="1" applyProtection="1">
      <alignment horizontal="center" vertical="center" wrapText="1"/>
      <protection locked="0"/>
    </xf>
    <xf numFmtId="167" fontId="8" fillId="0" borderId="26" xfId="1" applyBorder="1" applyAlignment="1" applyProtection="1">
      <alignment vertical="center"/>
    </xf>
    <xf numFmtId="0" fontId="7" fillId="4" borderId="15" xfId="0" applyFont="1" applyFill="1" applyBorder="1" applyAlignment="1">
      <alignment horizontal="center" vertical="center" wrapText="1"/>
    </xf>
    <xf numFmtId="164" fontId="7" fillId="0" borderId="16" xfId="0" applyNumberFormat="1" applyFont="1" applyBorder="1" applyAlignment="1" applyProtection="1">
      <alignment horizontal="center" vertical="center" wrapText="1"/>
      <protection locked="0"/>
    </xf>
    <xf numFmtId="167" fontId="8" fillId="0" borderId="20" xfId="1" applyBorder="1" applyAlignment="1" applyProtection="1">
      <alignment vertical="center"/>
      <protection locked="0"/>
    </xf>
    <xf numFmtId="167" fontId="8" fillId="7" borderId="14" xfId="1" applyFill="1" applyBorder="1" applyAlignment="1" applyProtection="1">
      <alignment vertical="center"/>
      <protection locked="0"/>
    </xf>
    <xf numFmtId="167" fontId="12" fillId="0" borderId="15" xfId="1" applyFont="1" applyBorder="1" applyAlignment="1" applyProtection="1">
      <alignment vertical="center" wrapText="1"/>
      <protection locked="0"/>
    </xf>
    <xf numFmtId="167" fontId="12" fillId="7" borderId="18" xfId="1" applyFont="1" applyFill="1" applyBorder="1" applyAlignment="1" applyProtection="1">
      <alignment vertical="center" wrapText="1"/>
      <protection locked="0"/>
    </xf>
    <xf numFmtId="164" fontId="7" fillId="0" borderId="22" xfId="0" applyNumberFormat="1" applyFont="1" applyBorder="1" applyAlignment="1" applyProtection="1">
      <alignment horizontal="center" vertical="center" wrapText="1"/>
      <protection locked="0"/>
    </xf>
    <xf numFmtId="167" fontId="8" fillId="7" borderId="20" xfId="1" applyFill="1" applyBorder="1" applyAlignment="1" applyProtection="1">
      <alignment vertical="center"/>
      <protection locked="0"/>
    </xf>
    <xf numFmtId="164" fontId="7" fillId="7" borderId="24" xfId="0" applyNumberFormat="1" applyFont="1" applyFill="1" applyBorder="1" applyAlignment="1" applyProtection="1">
      <alignment horizontal="center" vertical="center" wrapText="1"/>
      <protection locked="0"/>
    </xf>
    <xf numFmtId="167" fontId="8" fillId="7" borderId="24" xfId="1" applyFill="1" applyBorder="1" applyAlignment="1" applyProtection="1">
      <alignment vertical="center"/>
      <protection locked="0"/>
    </xf>
    <xf numFmtId="164" fontId="9" fillId="0" borderId="16" xfId="0" applyNumberFormat="1" applyFont="1" applyBorder="1" applyAlignment="1">
      <alignment horizontal="center" vertical="center" shrinkToFit="1"/>
    </xf>
    <xf numFmtId="164" fontId="10" fillId="0" borderId="16" xfId="0" applyNumberFormat="1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4" fontId="7" fillId="0" borderId="16" xfId="0" applyNumberFormat="1" applyFont="1" applyBorder="1" applyAlignment="1" applyProtection="1">
      <alignment horizontal="center" vertical="center" wrapText="1"/>
      <protection locked="0"/>
    </xf>
    <xf numFmtId="169" fontId="7" fillId="0" borderId="14" xfId="0" applyNumberFormat="1" applyFont="1" applyBorder="1" applyAlignment="1">
      <alignment horizontal="center" vertical="center" wrapText="1"/>
    </xf>
    <xf numFmtId="164" fontId="9" fillId="8" borderId="16" xfId="3" applyNumberFormat="1" applyFont="1" applyFill="1" applyBorder="1" applyAlignment="1" applyProtection="1">
      <alignment horizontal="center" vertical="center" wrapText="1"/>
      <protection locked="0"/>
    </xf>
    <xf numFmtId="167" fontId="8" fillId="0" borderId="18" xfId="1" applyBorder="1" applyAlignment="1" applyProtection="1">
      <alignment vertical="center" wrapText="1"/>
      <protection locked="0"/>
    </xf>
    <xf numFmtId="164" fontId="9" fillId="0" borderId="22" xfId="0" applyNumberFormat="1" applyFont="1" applyBorder="1" applyAlignment="1">
      <alignment horizontal="center" vertical="center" shrinkToFit="1"/>
    </xf>
    <xf numFmtId="164" fontId="9" fillId="7" borderId="24" xfId="0" applyNumberFormat="1" applyFont="1" applyFill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65" fontId="7" fillId="0" borderId="26" xfId="0" applyNumberFormat="1" applyFont="1" applyBorder="1" applyAlignment="1">
      <alignment horizontal="center" vertical="center" wrapText="1"/>
    </xf>
    <xf numFmtId="164" fontId="7" fillId="0" borderId="28" xfId="3" applyNumberFormat="1" applyFont="1" applyBorder="1" applyAlignment="1" applyProtection="1">
      <alignment horizontal="center" vertical="center" wrapText="1"/>
      <protection locked="0"/>
    </xf>
    <xf numFmtId="167" fontId="8" fillId="0" borderId="26" xfId="1" applyBorder="1" applyAlignment="1" applyProtection="1">
      <alignment vertical="center"/>
      <protection locked="0"/>
    </xf>
    <xf numFmtId="164" fontId="7" fillId="8" borderId="16" xfId="0" applyNumberFormat="1" applyFont="1" applyFill="1" applyBorder="1" applyAlignment="1" applyProtection="1">
      <alignment horizontal="center" vertical="center" wrapText="1"/>
      <protection locked="0"/>
    </xf>
    <xf numFmtId="167" fontId="12" fillId="0" borderId="15" xfId="1" applyFont="1" applyBorder="1" applyAlignment="1" applyProtection="1">
      <alignment vertical="center" wrapText="1"/>
      <protection locked="0"/>
    </xf>
    <xf numFmtId="167" fontId="12" fillId="7" borderId="29" xfId="1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center" vertical="center" wrapText="1"/>
    </xf>
    <xf numFmtId="167" fontId="8" fillId="7" borderId="20" xfId="1" applyFill="1" applyBorder="1" applyAlignment="1" applyProtection="1">
      <alignment vertical="center"/>
    </xf>
    <xf numFmtId="167" fontId="12" fillId="7" borderId="30" xfId="1" applyFont="1" applyFill="1" applyBorder="1" applyAlignment="1" applyProtection="1">
      <alignment horizontal="center" vertical="center" wrapText="1"/>
      <protection locked="0"/>
    </xf>
    <xf numFmtId="164" fontId="7" fillId="8" borderId="16" xfId="3" applyNumberFormat="1" applyFont="1" applyFill="1" applyBorder="1" applyAlignment="1" applyProtection="1">
      <alignment horizontal="center" vertical="center" wrapText="1"/>
      <protection locked="0"/>
    </xf>
    <xf numFmtId="164" fontId="9" fillId="0" borderId="16" xfId="0" applyNumberFormat="1" applyFont="1" applyBorder="1" applyAlignment="1">
      <alignment horizontal="center" vertical="center"/>
    </xf>
    <xf numFmtId="167" fontId="8" fillId="7" borderId="14" xfId="1" applyFill="1" applyBorder="1" applyAlignment="1" applyProtection="1">
      <alignment vertical="center"/>
    </xf>
    <xf numFmtId="164" fontId="9" fillId="0" borderId="28" xfId="0" applyNumberFormat="1" applyFont="1" applyBorder="1" applyAlignment="1">
      <alignment horizontal="center" vertical="center" shrinkToFit="1"/>
    </xf>
    <xf numFmtId="164" fontId="7" fillId="0" borderId="22" xfId="3" applyNumberFormat="1" applyFont="1" applyBorder="1" applyAlignment="1" applyProtection="1">
      <alignment horizontal="center" vertical="center" wrapText="1"/>
      <protection locked="0"/>
    </xf>
    <xf numFmtId="164" fontId="7" fillId="7" borderId="24" xfId="3" applyNumberFormat="1" applyFont="1" applyFill="1" applyBorder="1" applyAlignment="1" applyProtection="1">
      <alignment horizontal="center" vertical="center" wrapText="1"/>
      <protection locked="0"/>
    </xf>
    <xf numFmtId="164" fontId="10" fillId="0" borderId="28" xfId="0" applyNumberFormat="1" applyFont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left" vertical="center" wrapText="1"/>
    </xf>
    <xf numFmtId="0" fontId="7" fillId="7" borderId="14" xfId="0" applyFont="1" applyFill="1" applyBorder="1" applyAlignment="1">
      <alignment horizontal="center" vertical="center" wrapText="1"/>
    </xf>
    <xf numFmtId="165" fontId="7" fillId="7" borderId="14" xfId="0" applyNumberFormat="1" applyFont="1" applyFill="1" applyBorder="1" applyAlignment="1">
      <alignment horizontal="center" vertical="center" wrapText="1"/>
    </xf>
    <xf numFmtId="165" fontId="7" fillId="0" borderId="14" xfId="0" applyNumberFormat="1" applyFont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 wrapText="1"/>
    </xf>
    <xf numFmtId="4" fontId="0" fillId="0" borderId="13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 wrapText="1"/>
    </xf>
    <xf numFmtId="164" fontId="7" fillId="0" borderId="16" xfId="3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center" vertical="center" wrapText="1"/>
    </xf>
    <xf numFmtId="167" fontId="0" fillId="0" borderId="32" xfId="1" applyFont="1" applyBorder="1" applyAlignment="1" applyProtection="1">
      <alignment vertical="center"/>
    </xf>
    <xf numFmtId="165" fontId="7" fillId="0" borderId="32" xfId="0" applyNumberFormat="1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164" fontId="7" fillId="0" borderId="34" xfId="3" applyNumberFormat="1" applyFont="1" applyBorder="1" applyAlignment="1" applyProtection="1">
      <alignment horizontal="center" vertical="center" wrapText="1"/>
      <protection locked="0"/>
    </xf>
    <xf numFmtId="167" fontId="8" fillId="0" borderId="35" xfId="1" applyBorder="1" applyAlignment="1" applyProtection="1">
      <alignment vertical="center"/>
      <protection locked="0"/>
    </xf>
    <xf numFmtId="167" fontId="8" fillId="0" borderId="36" xfId="1" applyBorder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165" fontId="13" fillId="0" borderId="0" xfId="2" applyFont="1" applyBorder="1" applyAlignment="1" applyProtection="1">
      <alignment horizontal="center" vertical="center"/>
    </xf>
    <xf numFmtId="166" fontId="5" fillId="0" borderId="0" xfId="2" applyNumberFormat="1" applyFont="1" applyBorder="1" applyAlignment="1" applyProtection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165" fontId="4" fillId="0" borderId="38" xfId="0" applyNumberFormat="1" applyFont="1" applyBorder="1" applyAlignment="1">
      <alignment horizontal="center" vertical="center" wrapText="1"/>
    </xf>
    <xf numFmtId="165" fontId="4" fillId="0" borderId="39" xfId="0" applyNumberFormat="1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left" vertical="center" wrapText="1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6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</cellXfs>
  <cellStyles count="4">
    <cellStyle name="Migliaia" xfId="1" builtinId="3"/>
    <cellStyle name="Normale" xfId="0" builtinId="0"/>
    <cellStyle name="Testo descrittivo" xfId="3" builtinId="53" customBuiltin="1"/>
    <cellStyle name="Valuta" xfId="2" builtinId="4"/>
  </cellStyles>
  <dxfs count="34"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ont>
        <name val="Calibri"/>
      </font>
      <fill>
        <patternFill>
          <bgColor rgb="FF808080"/>
        </patternFill>
      </fill>
    </dxf>
    <dxf>
      <font>
        <name val="Calibri"/>
      </font>
      <fill>
        <patternFill>
          <bgColor rgb="FF808080"/>
        </patternFill>
      </fill>
    </dxf>
    <dxf>
      <font>
        <name val="Calibri"/>
      </font>
      <fill>
        <patternFill>
          <bgColor rgb="FF808080"/>
        </patternFill>
      </fill>
    </dxf>
    <dxf>
      <font>
        <name val="Calibri"/>
      </font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ont>
        <name val="Calibri"/>
      </font>
      <fill>
        <patternFill>
          <bgColor rgb="FF808080"/>
        </patternFill>
      </fill>
    </dxf>
    <dxf>
      <fill>
        <patternFill>
          <bgColor rgb="FF808080"/>
        </patternFill>
      </fill>
    </dxf>
    <dxf>
      <font>
        <name val="Calibri"/>
      </font>
      <fill>
        <patternFill>
          <bgColor rgb="FF808080"/>
        </patternFill>
      </fill>
    </dxf>
    <dxf>
      <font>
        <name val="Calibri"/>
      </font>
      <fill>
        <patternFill>
          <bgColor rgb="FF808080"/>
        </patternFill>
      </fill>
    </dxf>
    <dxf>
      <font>
        <name val="Calibri"/>
      </font>
      <fill>
        <patternFill>
          <bgColor rgb="FF808080"/>
        </patternFill>
      </fill>
    </dxf>
    <dxf>
      <font>
        <name val="Calibri"/>
      </font>
      <fill>
        <patternFill>
          <bgColor rgb="FF808080"/>
        </patternFill>
      </fill>
    </dxf>
    <dxf>
      <font>
        <name val="Calibri"/>
      </font>
      <fill>
        <patternFill>
          <bgColor rgb="FF808080"/>
        </patternFill>
      </fill>
    </dxf>
    <dxf>
      <font>
        <name val="Calibri"/>
      </font>
      <fill>
        <patternFill>
          <bgColor rgb="FF808080"/>
        </patternFill>
      </fill>
    </dxf>
    <dxf>
      <font>
        <name val="Calibri"/>
      </font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ont>
        <name val="Calibri"/>
      </font>
      <fill>
        <patternFill>
          <bgColor rgb="FF808080"/>
        </patternFill>
      </fill>
    </dxf>
    <dxf>
      <font>
        <name val="Calibri"/>
      </font>
      <fill>
        <patternFill>
          <bgColor rgb="FF808080"/>
        </patternFill>
      </fill>
    </dxf>
    <dxf>
      <font>
        <name val="Calibri"/>
      </font>
      <fill>
        <patternFill>
          <bgColor rgb="FF808080"/>
        </patternFill>
      </fill>
    </dxf>
    <dxf>
      <font>
        <name val="Calibri"/>
      </font>
      <fill>
        <patternFill>
          <bgColor rgb="FF808080"/>
        </patternFill>
      </fill>
    </dxf>
    <dxf>
      <font>
        <name val="Calibri"/>
      </font>
      <fill>
        <patternFill>
          <bgColor rgb="FF808080"/>
        </patternFill>
      </fill>
    </dxf>
    <dxf>
      <font>
        <name val="Calibri"/>
      </font>
      <fill>
        <patternFill>
          <bgColor rgb="FF80808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5B9BD5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D4EA6B"/>
      <rgbColor rgb="FF99CCFF"/>
      <rgbColor rgb="FFFF99CC"/>
      <rgbColor rgb="FFCC99FF"/>
      <rgbColor rgb="FFF4B183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MK194"/>
  <sheetViews>
    <sheetView showGridLines="0" tabSelected="1" topLeftCell="A168" zoomScale="85" zoomScaleNormal="85" zoomScalePageLayoutView="61" workbookViewId="0">
      <selection activeCell="N28" sqref="N28"/>
    </sheetView>
  </sheetViews>
  <sheetFormatPr defaultRowHeight="21" x14ac:dyDescent="0.3"/>
  <cols>
    <col min="1" max="1" width="3.44140625" style="1" customWidth="1"/>
    <col min="2" max="2" width="2.5546875" style="1" customWidth="1"/>
    <col min="3" max="3" width="22.44140625" style="2" customWidth="1"/>
    <col min="4" max="4" width="16.109375" style="3" hidden="1" customWidth="1"/>
    <col min="5" max="5" width="24.109375" style="2" customWidth="1"/>
    <col min="6" max="6" width="13" style="2" customWidth="1"/>
    <col min="7" max="7" width="15.44140625" style="2" customWidth="1"/>
    <col min="8" max="8" width="8.88671875" style="2" hidden="1" customWidth="1"/>
    <col min="9" max="9" width="9.33203125" style="2" hidden="1" customWidth="1"/>
    <col min="10" max="10" width="38.88671875" style="2" hidden="1" customWidth="1"/>
    <col min="11" max="11" width="24.44140625" style="4" customWidth="1"/>
    <col min="12" max="12" width="25" style="5" bestFit="1" customWidth="1"/>
    <col min="13" max="13" width="18.6640625" style="5" customWidth="1"/>
    <col min="14" max="14" width="22.6640625" style="5" bestFit="1" customWidth="1"/>
    <col min="15" max="15" width="27.44140625" style="6" customWidth="1"/>
    <col min="16" max="17" width="22.109375" style="7" customWidth="1"/>
    <col min="18" max="18" width="22.33203125" style="1" customWidth="1"/>
    <col min="19" max="19" width="24.88671875" style="1" customWidth="1"/>
    <col min="20" max="1014" width="8.88671875" style="1" customWidth="1"/>
    <col min="1015" max="1025" width="11.5546875" style="1" customWidth="1"/>
  </cols>
  <sheetData>
    <row r="1" spans="3:19" x14ac:dyDescent="0.3">
      <c r="K1" s="8"/>
      <c r="L1" s="9"/>
      <c r="M1" s="9"/>
      <c r="N1" s="9"/>
      <c r="O1" s="10"/>
    </row>
    <row r="2" spans="3:19" ht="40.5" customHeight="1" x14ac:dyDescent="0.3">
      <c r="C2" s="156" t="s">
        <v>0</v>
      </c>
      <c r="D2" s="156"/>
      <c r="E2" s="156"/>
      <c r="F2" s="11"/>
      <c r="G2" s="157" t="s">
        <v>1</v>
      </c>
      <c r="H2" s="157"/>
      <c r="I2" s="157"/>
      <c r="J2" s="12"/>
      <c r="K2" s="158" t="s">
        <v>2</v>
      </c>
      <c r="L2" s="158"/>
      <c r="M2" s="158"/>
      <c r="N2" s="158"/>
      <c r="O2" s="13"/>
    </row>
    <row r="3" spans="3:19" ht="81.45" customHeight="1" x14ac:dyDescent="0.3">
      <c r="C3" s="14" t="s">
        <v>3</v>
      </c>
      <c r="D3" s="15" t="s">
        <v>4</v>
      </c>
      <c r="E3" s="14" t="s">
        <v>5</v>
      </c>
      <c r="F3" s="14"/>
      <c r="G3" s="14" t="s">
        <v>6</v>
      </c>
      <c r="H3" s="14" t="s">
        <v>7</v>
      </c>
      <c r="I3" s="14" t="s">
        <v>8</v>
      </c>
      <c r="J3" s="16" t="s">
        <v>9</v>
      </c>
      <c r="K3" s="17" t="s">
        <v>10</v>
      </c>
      <c r="L3" s="18" t="s">
        <v>11</v>
      </c>
      <c r="M3" s="18" t="s">
        <v>12</v>
      </c>
      <c r="N3" s="19" t="s">
        <v>13</v>
      </c>
      <c r="O3" s="20" t="s">
        <v>14</v>
      </c>
      <c r="P3" s="21" t="s">
        <v>15</v>
      </c>
      <c r="Q3" s="21" t="s">
        <v>16</v>
      </c>
      <c r="R3" s="22" t="s">
        <v>17</v>
      </c>
      <c r="S3" s="22" t="s">
        <v>18</v>
      </c>
    </row>
    <row r="4" spans="3:19" s="1" customFormat="1" ht="93.6" hidden="1" x14ac:dyDescent="0.3">
      <c r="C4" s="23" t="s">
        <v>19</v>
      </c>
      <c r="D4" s="24" t="s">
        <v>20</v>
      </c>
      <c r="E4" s="25" t="s">
        <v>21</v>
      </c>
      <c r="F4" s="25"/>
      <c r="G4" s="26">
        <v>2000000</v>
      </c>
      <c r="H4" s="27"/>
      <c r="I4" s="25" t="s">
        <v>22</v>
      </c>
      <c r="J4" s="28" t="s">
        <v>23</v>
      </c>
      <c r="K4" s="29">
        <v>45657</v>
      </c>
      <c r="L4" s="30">
        <v>1940861.4</v>
      </c>
      <c r="M4" s="30">
        <v>512525.63</v>
      </c>
      <c r="N4" s="31">
        <f t="shared" ref="N4:N16" si="0">L4+M4</f>
        <v>2453387.0299999998</v>
      </c>
      <c r="O4" s="32"/>
    </row>
    <row r="5" spans="3:19" s="1" customFormat="1" ht="93.6" hidden="1" x14ac:dyDescent="0.3">
      <c r="C5" s="33" t="s">
        <v>24</v>
      </c>
      <c r="D5" s="34" t="s">
        <v>20</v>
      </c>
      <c r="E5" s="35" t="s">
        <v>21</v>
      </c>
      <c r="F5" s="35"/>
      <c r="G5" s="36">
        <v>2000000</v>
      </c>
      <c r="H5" s="37"/>
      <c r="I5" s="35" t="s">
        <v>22</v>
      </c>
      <c r="J5" s="38"/>
      <c r="K5" s="39">
        <v>45657</v>
      </c>
      <c r="L5" s="40">
        <v>1989661.4</v>
      </c>
      <c r="M5" s="40">
        <v>534948.74</v>
      </c>
      <c r="N5" s="41">
        <f t="shared" si="0"/>
        <v>2524610.1399999997</v>
      </c>
      <c r="O5" s="32"/>
    </row>
    <row r="6" spans="3:19" s="1" customFormat="1" ht="93.6" hidden="1" x14ac:dyDescent="0.3">
      <c r="C6" s="33" t="s">
        <v>25</v>
      </c>
      <c r="D6" s="34" t="s">
        <v>20</v>
      </c>
      <c r="E6" s="35" t="s">
        <v>21</v>
      </c>
      <c r="F6" s="35"/>
      <c r="G6" s="36">
        <v>2000000</v>
      </c>
      <c r="H6" s="37"/>
      <c r="I6" s="35" t="s">
        <v>22</v>
      </c>
      <c r="J6" s="38" t="s">
        <v>23</v>
      </c>
      <c r="K6" s="42">
        <v>45657</v>
      </c>
      <c r="L6" s="40">
        <v>1843505.4</v>
      </c>
      <c r="M6" s="40">
        <v>512525.63</v>
      </c>
      <c r="N6" s="41">
        <f t="shared" si="0"/>
        <v>2356031.0299999998</v>
      </c>
      <c r="O6" s="32"/>
    </row>
    <row r="7" spans="3:19" s="1" customFormat="1" ht="46.8" hidden="1" x14ac:dyDescent="0.3">
      <c r="C7" s="33" t="s">
        <v>26</v>
      </c>
      <c r="D7" s="34" t="s">
        <v>27</v>
      </c>
      <c r="E7" s="35" t="s">
        <v>28</v>
      </c>
      <c r="F7" s="35"/>
      <c r="G7" s="36">
        <v>2000000</v>
      </c>
      <c r="H7" s="43"/>
      <c r="I7" s="35" t="s">
        <v>22</v>
      </c>
      <c r="J7" s="38" t="s">
        <v>29</v>
      </c>
      <c r="K7" s="44"/>
      <c r="L7" s="40">
        <v>1607350</v>
      </c>
      <c r="M7" s="40">
        <v>392650</v>
      </c>
      <c r="N7" s="41">
        <f t="shared" si="0"/>
        <v>2000000</v>
      </c>
      <c r="O7" s="32"/>
    </row>
    <row r="8" spans="3:19" s="1" customFormat="1" ht="62.4" hidden="1" x14ac:dyDescent="0.3">
      <c r="C8" s="45" t="s">
        <v>30</v>
      </c>
      <c r="D8" s="34" t="s">
        <v>31</v>
      </c>
      <c r="E8" s="46" t="s">
        <v>28</v>
      </c>
      <c r="F8" s="46"/>
      <c r="G8" s="36">
        <v>2104096</v>
      </c>
      <c r="H8" s="43"/>
      <c r="I8" s="46" t="s">
        <v>22</v>
      </c>
      <c r="J8" s="38" t="s">
        <v>29</v>
      </c>
      <c r="K8" s="47"/>
      <c r="L8" s="48"/>
      <c r="M8" s="48"/>
      <c r="N8" s="49">
        <f t="shared" si="0"/>
        <v>0</v>
      </c>
      <c r="O8" s="50"/>
    </row>
    <row r="9" spans="3:19" s="1" customFormat="1" ht="78" hidden="1" x14ac:dyDescent="0.3">
      <c r="C9" s="33" t="s">
        <v>32</v>
      </c>
      <c r="D9" s="34" t="s">
        <v>33</v>
      </c>
      <c r="E9" s="35" t="s">
        <v>28</v>
      </c>
      <c r="F9" s="35"/>
      <c r="G9" s="36">
        <v>2095906</v>
      </c>
      <c r="H9" s="43"/>
      <c r="I9" s="35" t="s">
        <v>22</v>
      </c>
      <c r="J9" s="38"/>
      <c r="K9" s="51">
        <v>45443</v>
      </c>
      <c r="L9" s="40">
        <v>2082271.6</v>
      </c>
      <c r="M9" s="40">
        <v>633634.4</v>
      </c>
      <c r="N9" s="41">
        <f t="shared" si="0"/>
        <v>2715906</v>
      </c>
      <c r="O9" s="32"/>
    </row>
    <row r="10" spans="3:19" s="1" customFormat="1" ht="93.6" hidden="1" x14ac:dyDescent="0.3">
      <c r="C10" s="33" t="s">
        <v>34</v>
      </c>
      <c r="D10" s="34" t="s">
        <v>35</v>
      </c>
      <c r="E10" s="35" t="s">
        <v>28</v>
      </c>
      <c r="F10" s="35"/>
      <c r="G10" s="36">
        <v>2000000</v>
      </c>
      <c r="H10" s="43"/>
      <c r="I10" s="35" t="s">
        <v>22</v>
      </c>
      <c r="J10" s="38"/>
      <c r="K10" s="52">
        <v>45229</v>
      </c>
      <c r="L10" s="40">
        <v>1622500</v>
      </c>
      <c r="M10" s="40">
        <v>377500</v>
      </c>
      <c r="N10" s="41">
        <f t="shared" si="0"/>
        <v>2000000</v>
      </c>
      <c r="O10" s="32"/>
    </row>
    <row r="11" spans="3:19" s="1" customFormat="1" ht="109.2" hidden="1" x14ac:dyDescent="0.3">
      <c r="C11" s="33" t="s">
        <v>36</v>
      </c>
      <c r="D11" s="34" t="s">
        <v>37</v>
      </c>
      <c r="E11" s="35" t="s">
        <v>28</v>
      </c>
      <c r="F11" s="35"/>
      <c r="G11" s="36">
        <v>2000000</v>
      </c>
      <c r="H11" s="43"/>
      <c r="I11" s="35" t="s">
        <v>22</v>
      </c>
      <c r="J11" s="38" t="s">
        <v>29</v>
      </c>
      <c r="K11" s="47"/>
      <c r="L11" s="48"/>
      <c r="M11" s="48"/>
      <c r="N11" s="49">
        <f t="shared" si="0"/>
        <v>0</v>
      </c>
      <c r="O11" s="50"/>
    </row>
    <row r="12" spans="3:19" s="1" customFormat="1" ht="93.6" hidden="1" x14ac:dyDescent="0.3">
      <c r="C12" s="33" t="s">
        <v>38</v>
      </c>
      <c r="D12" s="34" t="s">
        <v>39</v>
      </c>
      <c r="E12" s="35" t="s">
        <v>28</v>
      </c>
      <c r="F12" s="35"/>
      <c r="G12" s="36">
        <v>2000000</v>
      </c>
      <c r="H12" s="43"/>
      <c r="I12" s="35" t="s">
        <v>22</v>
      </c>
      <c r="J12" s="38" t="s">
        <v>40</v>
      </c>
      <c r="K12" s="53">
        <v>45322</v>
      </c>
      <c r="L12" s="40">
        <v>2000000</v>
      </c>
      <c r="M12" s="48"/>
      <c r="N12" s="49">
        <f t="shared" si="0"/>
        <v>2000000</v>
      </c>
      <c r="O12" s="50"/>
    </row>
    <row r="13" spans="3:19" ht="46.8" x14ac:dyDescent="0.3">
      <c r="C13" s="33" t="s">
        <v>41</v>
      </c>
      <c r="D13" s="34" t="s">
        <v>42</v>
      </c>
      <c r="E13" s="35" t="s">
        <v>28</v>
      </c>
      <c r="F13" s="35" t="s">
        <v>43</v>
      </c>
      <c r="G13" s="36">
        <v>2000000</v>
      </c>
      <c r="H13" s="43"/>
      <c r="I13" s="35" t="s">
        <v>22</v>
      </c>
      <c r="J13" s="38" t="s">
        <v>29</v>
      </c>
      <c r="K13" s="53">
        <v>45473</v>
      </c>
      <c r="L13" s="48">
        <v>1622500</v>
      </c>
      <c r="M13" s="48">
        <v>399685.29</v>
      </c>
      <c r="N13" s="54">
        <f t="shared" si="0"/>
        <v>2022185.29</v>
      </c>
      <c r="O13" s="55">
        <f>G13-N13</f>
        <v>-22185.290000000037</v>
      </c>
      <c r="P13" s="56"/>
      <c r="Q13" s="57" t="s">
        <v>44</v>
      </c>
      <c r="R13" s="53"/>
      <c r="S13" s="58"/>
    </row>
    <row r="14" spans="3:19" ht="62.4" hidden="1" x14ac:dyDescent="0.3">
      <c r="C14" s="33" t="s">
        <v>45</v>
      </c>
      <c r="D14" s="34" t="s">
        <v>46</v>
      </c>
      <c r="E14" s="35" t="s">
        <v>28</v>
      </c>
      <c r="F14" s="35"/>
      <c r="G14" s="36">
        <v>1999580</v>
      </c>
      <c r="H14" s="43"/>
      <c r="I14" s="35" t="s">
        <v>22</v>
      </c>
      <c r="J14" s="38"/>
      <c r="K14" s="52">
        <v>45291</v>
      </c>
      <c r="L14" s="40">
        <v>1939245</v>
      </c>
      <c r="M14" s="40">
        <v>200000</v>
      </c>
      <c r="N14" s="54">
        <f t="shared" si="0"/>
        <v>2139245</v>
      </c>
      <c r="O14" s="54"/>
      <c r="P14" s="54"/>
      <c r="Q14" s="59"/>
      <c r="R14" s="53">
        <v>45565</v>
      </c>
    </row>
    <row r="15" spans="3:19" ht="62.4" hidden="1" x14ac:dyDescent="0.3">
      <c r="C15" s="33" t="s">
        <v>47</v>
      </c>
      <c r="D15" s="34" t="s">
        <v>46</v>
      </c>
      <c r="E15" s="35" t="s">
        <v>28</v>
      </c>
      <c r="F15" s="35"/>
      <c r="G15" s="36">
        <v>1999580</v>
      </c>
      <c r="H15" s="43"/>
      <c r="I15" s="35" t="s">
        <v>22</v>
      </c>
      <c r="J15" s="38"/>
      <c r="K15" s="52">
        <v>45657</v>
      </c>
      <c r="L15" s="40">
        <v>1939245</v>
      </c>
      <c r="M15" s="48"/>
      <c r="N15" s="54">
        <f t="shared" si="0"/>
        <v>1939245</v>
      </c>
      <c r="O15" s="54"/>
      <c r="P15" s="54"/>
      <c r="Q15" s="59"/>
      <c r="R15" s="53">
        <v>45565</v>
      </c>
    </row>
    <row r="16" spans="3:19" ht="46.8" hidden="1" x14ac:dyDescent="0.3">
      <c r="C16" s="60" t="s">
        <v>48</v>
      </c>
      <c r="D16" s="61" t="s">
        <v>49</v>
      </c>
      <c r="E16" s="62" t="s">
        <v>28</v>
      </c>
      <c r="F16" s="62"/>
      <c r="G16" s="63">
        <v>2000000</v>
      </c>
      <c r="H16" s="64"/>
      <c r="I16" s="62" t="s">
        <v>22</v>
      </c>
      <c r="J16" s="65"/>
      <c r="K16" s="66">
        <v>45260</v>
      </c>
      <c r="L16" s="67">
        <f>1475000*1.1+105103+66856+12200</f>
        <v>1806659.0000000002</v>
      </c>
      <c r="M16" s="67">
        <f>2000000-L16</f>
        <v>193340.99999999977</v>
      </c>
      <c r="N16" s="54">
        <f t="shared" si="0"/>
        <v>2000000</v>
      </c>
      <c r="O16" s="54"/>
      <c r="P16" s="54"/>
      <c r="Q16" s="59"/>
      <c r="R16" s="53">
        <v>45043</v>
      </c>
    </row>
    <row r="17" spans="3:19" s="68" customFormat="1" ht="15.6" hidden="1" x14ac:dyDescent="0.3">
      <c r="C17" s="69"/>
      <c r="D17" s="70"/>
      <c r="E17" s="71"/>
      <c r="F17" s="71"/>
      <c r="G17" s="72"/>
      <c r="H17" s="73"/>
      <c r="I17" s="71"/>
      <c r="J17" s="71"/>
      <c r="K17" s="74"/>
      <c r="L17" s="72"/>
      <c r="M17" s="72"/>
      <c r="N17" s="54"/>
      <c r="O17" s="54"/>
      <c r="P17" s="54"/>
      <c r="Q17" s="59"/>
      <c r="R17" s="53">
        <v>45044</v>
      </c>
    </row>
    <row r="18" spans="3:19" ht="93.6" hidden="1" x14ac:dyDescent="0.3">
      <c r="C18" s="75" t="s">
        <v>50</v>
      </c>
      <c r="D18" s="76" t="s">
        <v>20</v>
      </c>
      <c r="E18" s="77" t="s">
        <v>51</v>
      </c>
      <c r="F18" s="77"/>
      <c r="G18" s="78">
        <v>608000</v>
      </c>
      <c r="H18" s="79"/>
      <c r="I18" s="77" t="s">
        <v>22</v>
      </c>
      <c r="J18" s="80"/>
      <c r="K18" s="81">
        <v>45657</v>
      </c>
      <c r="L18" s="82">
        <v>382274.8</v>
      </c>
      <c r="M18" s="82">
        <v>376804</v>
      </c>
      <c r="N18" s="54">
        <v>759078.8</v>
      </c>
      <c r="O18" s="54"/>
      <c r="P18" s="54"/>
      <c r="Q18" s="59"/>
      <c r="R18" s="53">
        <v>45035</v>
      </c>
    </row>
    <row r="19" spans="3:19" ht="93.6" hidden="1" x14ac:dyDescent="0.3">
      <c r="C19" s="33" t="s">
        <v>52</v>
      </c>
      <c r="D19" s="34" t="s">
        <v>20</v>
      </c>
      <c r="E19" s="35" t="s">
        <v>51</v>
      </c>
      <c r="F19" s="35"/>
      <c r="G19" s="36">
        <v>608000</v>
      </c>
      <c r="H19" s="37"/>
      <c r="I19" s="35" t="s">
        <v>22</v>
      </c>
      <c r="J19" s="38"/>
      <c r="K19" s="39">
        <v>45657</v>
      </c>
      <c r="L19" s="40">
        <v>382274.8</v>
      </c>
      <c r="M19" s="40">
        <v>454918</v>
      </c>
      <c r="N19" s="54">
        <v>837192.8</v>
      </c>
      <c r="O19" s="54"/>
      <c r="P19" s="54"/>
      <c r="Q19" s="59"/>
      <c r="R19" s="53">
        <v>45034</v>
      </c>
    </row>
    <row r="20" spans="3:19" ht="78" hidden="1" x14ac:dyDescent="0.3">
      <c r="C20" s="33" t="s">
        <v>53</v>
      </c>
      <c r="D20" s="34" t="s">
        <v>54</v>
      </c>
      <c r="E20" s="35" t="s">
        <v>51</v>
      </c>
      <c r="F20" s="35"/>
      <c r="G20" s="36">
        <v>608000</v>
      </c>
      <c r="H20" s="43"/>
      <c r="I20" s="35" t="s">
        <v>55</v>
      </c>
      <c r="J20" s="38"/>
      <c r="K20" s="51">
        <v>45291</v>
      </c>
      <c r="L20" s="40">
        <v>341673.2</v>
      </c>
      <c r="M20" s="40">
        <v>122000</v>
      </c>
      <c r="N20" s="54">
        <v>463673.2</v>
      </c>
      <c r="O20" s="54"/>
      <c r="P20" s="54"/>
      <c r="Q20" s="59"/>
      <c r="R20" s="53">
        <v>45565</v>
      </c>
    </row>
    <row r="21" spans="3:19" ht="62.4" hidden="1" x14ac:dyDescent="0.3">
      <c r="C21" s="33" t="s">
        <v>56</v>
      </c>
      <c r="D21" s="34" t="s">
        <v>57</v>
      </c>
      <c r="E21" s="35" t="s">
        <v>51</v>
      </c>
      <c r="F21" s="35"/>
      <c r="G21" s="36">
        <v>608000</v>
      </c>
      <c r="H21" s="43"/>
      <c r="I21" s="35"/>
      <c r="J21" s="83" t="s">
        <v>58</v>
      </c>
      <c r="K21" s="47"/>
      <c r="L21" s="48"/>
      <c r="M21" s="48"/>
      <c r="N21" s="54"/>
      <c r="O21" s="54"/>
      <c r="P21" s="54"/>
      <c r="Q21" s="59"/>
      <c r="R21" s="53">
        <v>45291</v>
      </c>
    </row>
    <row r="22" spans="3:19" ht="62.4" hidden="1" x14ac:dyDescent="0.3">
      <c r="C22" s="33" t="s">
        <v>59</v>
      </c>
      <c r="D22" s="34" t="s">
        <v>57</v>
      </c>
      <c r="E22" s="35" t="s">
        <v>51</v>
      </c>
      <c r="F22" s="35"/>
      <c r="G22" s="36">
        <v>607560</v>
      </c>
      <c r="H22" s="43"/>
      <c r="I22" s="35" t="s">
        <v>22</v>
      </c>
      <c r="J22" s="38"/>
      <c r="K22" s="52">
        <v>45138</v>
      </c>
      <c r="L22" s="40">
        <v>354900</v>
      </c>
      <c r="M22" s="40">
        <v>112550.75</v>
      </c>
      <c r="N22" s="54">
        <v>467450.75</v>
      </c>
      <c r="O22" s="54"/>
      <c r="P22" s="54"/>
      <c r="Q22" s="59"/>
      <c r="R22" s="53">
        <v>44984</v>
      </c>
    </row>
    <row r="23" spans="3:19" ht="46.8" hidden="1" x14ac:dyDescent="0.3">
      <c r="C23" s="33" t="s">
        <v>60</v>
      </c>
      <c r="D23" s="34" t="s">
        <v>27</v>
      </c>
      <c r="E23" s="35" t="s">
        <v>51</v>
      </c>
      <c r="F23" s="35"/>
      <c r="G23" s="36">
        <v>608000</v>
      </c>
      <c r="H23" s="43"/>
      <c r="I23" s="35" t="s">
        <v>22</v>
      </c>
      <c r="J23" s="38" t="s">
        <v>29</v>
      </c>
      <c r="K23" s="47"/>
      <c r="L23" s="48"/>
      <c r="M23" s="48"/>
      <c r="N23" s="54"/>
      <c r="O23" s="54"/>
      <c r="P23" s="54"/>
      <c r="Q23" s="59"/>
      <c r="R23" s="53">
        <v>45199</v>
      </c>
    </row>
    <row r="24" spans="3:19" ht="109.2" hidden="1" x14ac:dyDescent="0.3">
      <c r="C24" s="33" t="s">
        <v>61</v>
      </c>
      <c r="D24" s="34" t="s">
        <v>37</v>
      </c>
      <c r="E24" s="35" t="s">
        <v>51</v>
      </c>
      <c r="F24" s="35"/>
      <c r="G24" s="36">
        <v>654775</v>
      </c>
      <c r="H24" s="43"/>
      <c r="I24" s="35" t="s">
        <v>22</v>
      </c>
      <c r="J24" s="38"/>
      <c r="K24" s="53">
        <v>45199</v>
      </c>
      <c r="L24" s="40">
        <v>517157.07</v>
      </c>
      <c r="M24" s="40">
        <v>106260</v>
      </c>
      <c r="N24" s="54">
        <v>623417.06999999995</v>
      </c>
      <c r="O24" s="54"/>
      <c r="P24" s="54"/>
      <c r="Q24" s="59"/>
      <c r="R24" s="53">
        <v>45291</v>
      </c>
    </row>
    <row r="25" spans="3:19" ht="46.8" hidden="1" x14ac:dyDescent="0.3">
      <c r="C25" s="33" t="s">
        <v>62</v>
      </c>
      <c r="D25" s="34" t="s">
        <v>63</v>
      </c>
      <c r="E25" s="35" t="s">
        <v>51</v>
      </c>
      <c r="F25" s="35"/>
      <c r="G25" s="36">
        <v>624894</v>
      </c>
      <c r="H25" s="43"/>
      <c r="I25" s="35" t="s">
        <v>22</v>
      </c>
      <c r="J25" s="38" t="s">
        <v>40</v>
      </c>
      <c r="K25" s="53">
        <v>45199</v>
      </c>
      <c r="L25" s="48"/>
      <c r="M25" s="48"/>
      <c r="N25" s="54"/>
      <c r="O25" s="54"/>
      <c r="P25" s="54"/>
      <c r="Q25" s="59"/>
      <c r="R25" s="53">
        <v>45565</v>
      </c>
    </row>
    <row r="26" spans="3:19" ht="46.8" hidden="1" x14ac:dyDescent="0.3">
      <c r="C26" s="33" t="s">
        <v>64</v>
      </c>
      <c r="D26" s="34" t="s">
        <v>65</v>
      </c>
      <c r="E26" s="35" t="s">
        <v>51</v>
      </c>
      <c r="F26" s="35"/>
      <c r="G26" s="36">
        <v>608000</v>
      </c>
      <c r="H26" s="43"/>
      <c r="I26" s="35" t="s">
        <v>22</v>
      </c>
      <c r="J26" s="38"/>
      <c r="K26" s="51">
        <v>45199</v>
      </c>
      <c r="L26" s="40">
        <v>375174</v>
      </c>
      <c r="M26" s="40">
        <v>19032</v>
      </c>
      <c r="N26" s="54">
        <v>394206</v>
      </c>
      <c r="O26" s="54"/>
      <c r="P26" s="54"/>
      <c r="Q26" s="59"/>
      <c r="R26" s="53">
        <v>45565</v>
      </c>
    </row>
    <row r="27" spans="3:19" ht="93.6" hidden="1" x14ac:dyDescent="0.3">
      <c r="C27" s="33" t="s">
        <v>66</v>
      </c>
      <c r="D27" s="34" t="s">
        <v>39</v>
      </c>
      <c r="E27" s="35" t="s">
        <v>51</v>
      </c>
      <c r="F27" s="35"/>
      <c r="G27" s="36">
        <v>608000</v>
      </c>
      <c r="H27" s="43"/>
      <c r="I27" s="35" t="s">
        <v>22</v>
      </c>
      <c r="J27" s="38" t="s">
        <v>67</v>
      </c>
      <c r="K27" s="47"/>
      <c r="L27" s="48"/>
      <c r="M27" s="48"/>
      <c r="N27" s="54"/>
      <c r="O27" s="54"/>
      <c r="P27" s="54"/>
      <c r="Q27" s="59"/>
      <c r="R27" s="53">
        <v>45565</v>
      </c>
    </row>
    <row r="28" spans="3:19" ht="158.4" x14ac:dyDescent="0.3">
      <c r="C28" s="33" t="s">
        <v>68</v>
      </c>
      <c r="D28" s="34" t="s">
        <v>42</v>
      </c>
      <c r="E28" s="35" t="s">
        <v>51</v>
      </c>
      <c r="F28" s="35" t="s">
        <v>69</v>
      </c>
      <c r="G28" s="36">
        <v>608000</v>
      </c>
      <c r="H28" s="43"/>
      <c r="I28" s="35" t="s">
        <v>22</v>
      </c>
      <c r="J28" s="38" t="s">
        <v>67</v>
      </c>
      <c r="K28" s="84">
        <v>45565</v>
      </c>
      <c r="L28" s="85">
        <v>396378</v>
      </c>
      <c r="M28" s="86">
        <v>310000</v>
      </c>
      <c r="N28" s="54">
        <f>L28+M28</f>
        <v>706378</v>
      </c>
      <c r="O28" s="55">
        <f>G28-N28</f>
        <v>-98378</v>
      </c>
      <c r="P28" s="87"/>
      <c r="Q28" s="88" t="s">
        <v>70</v>
      </c>
      <c r="R28" s="53"/>
      <c r="S28" s="58"/>
    </row>
    <row r="29" spans="3:19" ht="78" x14ac:dyDescent="0.3">
      <c r="C29" s="60" t="s">
        <v>71</v>
      </c>
      <c r="D29" s="61" t="s">
        <v>42</v>
      </c>
      <c r="E29" s="62" t="s">
        <v>51</v>
      </c>
      <c r="F29" s="62" t="s">
        <v>43</v>
      </c>
      <c r="G29" s="63">
        <v>608000</v>
      </c>
      <c r="H29" s="64"/>
      <c r="I29" s="62" t="s">
        <v>22</v>
      </c>
      <c r="J29" s="65" t="s">
        <v>67</v>
      </c>
      <c r="K29" s="89">
        <v>45565</v>
      </c>
      <c r="L29" s="85">
        <v>489830</v>
      </c>
      <c r="M29" s="90">
        <v>100000</v>
      </c>
      <c r="N29" s="54">
        <f>L29+M29</f>
        <v>589830</v>
      </c>
      <c r="O29" s="55">
        <f>G29-N29</f>
        <v>18170</v>
      </c>
      <c r="P29" s="87"/>
      <c r="Q29" s="88" t="s">
        <v>72</v>
      </c>
      <c r="R29" s="53"/>
      <c r="S29" s="58"/>
    </row>
    <row r="30" spans="3:19" s="68" customFormat="1" ht="15.6" hidden="1" x14ac:dyDescent="0.3">
      <c r="C30" s="69"/>
      <c r="D30" s="70"/>
      <c r="E30" s="71"/>
      <c r="F30" s="71"/>
      <c r="G30" s="72"/>
      <c r="H30" s="73"/>
      <c r="I30" s="71"/>
      <c r="J30" s="71"/>
      <c r="K30" s="91"/>
      <c r="L30" s="92"/>
      <c r="M30" s="92"/>
      <c r="N30" s="54"/>
      <c r="O30" s="54"/>
      <c r="P30" s="54"/>
      <c r="Q30" s="59"/>
      <c r="R30" s="53">
        <v>45565</v>
      </c>
    </row>
    <row r="31" spans="3:19" ht="93.6" hidden="1" x14ac:dyDescent="0.3">
      <c r="C31" s="75" t="s">
        <v>73</v>
      </c>
      <c r="D31" s="76" t="s">
        <v>20</v>
      </c>
      <c r="E31" s="77" t="s">
        <v>74</v>
      </c>
      <c r="F31" s="77"/>
      <c r="G31" s="78">
        <v>82000</v>
      </c>
      <c r="H31" s="79"/>
      <c r="I31" s="77" t="s">
        <v>22</v>
      </c>
      <c r="J31" s="80"/>
      <c r="K31" s="81">
        <v>44999</v>
      </c>
      <c r="L31" s="82">
        <v>76889.11</v>
      </c>
      <c r="M31" s="82"/>
      <c r="N31" s="54">
        <v>76889.11</v>
      </c>
      <c r="O31" s="54"/>
      <c r="P31" s="54"/>
      <c r="Q31" s="59"/>
      <c r="R31" s="53">
        <v>45565</v>
      </c>
    </row>
    <row r="32" spans="3:19" ht="93.6" hidden="1" x14ac:dyDescent="0.3">
      <c r="C32" s="33" t="s">
        <v>75</v>
      </c>
      <c r="D32" s="34" t="s">
        <v>20</v>
      </c>
      <c r="E32" s="35" t="s">
        <v>74</v>
      </c>
      <c r="F32" s="35"/>
      <c r="G32" s="36">
        <v>82000</v>
      </c>
      <c r="H32" s="37"/>
      <c r="I32" s="35" t="s">
        <v>22</v>
      </c>
      <c r="J32" s="38"/>
      <c r="K32" s="39">
        <v>45056</v>
      </c>
      <c r="L32" s="40">
        <v>51654.75</v>
      </c>
      <c r="M32" s="40"/>
      <c r="N32" s="54">
        <v>51654.75</v>
      </c>
      <c r="O32" s="54"/>
      <c r="P32" s="54"/>
      <c r="Q32" s="59"/>
      <c r="R32" s="53"/>
    </row>
    <row r="33" spans="3:18" ht="93.6" hidden="1" x14ac:dyDescent="0.3">
      <c r="C33" s="33" t="s">
        <v>76</v>
      </c>
      <c r="D33" s="34" t="s">
        <v>20</v>
      </c>
      <c r="E33" s="35" t="s">
        <v>74</v>
      </c>
      <c r="F33" s="35"/>
      <c r="G33" s="36">
        <v>82000</v>
      </c>
      <c r="H33" s="37"/>
      <c r="I33" s="35" t="s">
        <v>22</v>
      </c>
      <c r="J33" s="38"/>
      <c r="K33" s="39">
        <v>44978</v>
      </c>
      <c r="L33" s="40">
        <v>39033.75</v>
      </c>
      <c r="M33" s="40"/>
      <c r="N33" s="54">
        <v>39033.75</v>
      </c>
      <c r="O33" s="54"/>
      <c r="P33" s="54"/>
      <c r="Q33" s="59"/>
      <c r="R33" s="53"/>
    </row>
    <row r="34" spans="3:18" ht="93.6" hidden="1" x14ac:dyDescent="0.3">
      <c r="C34" s="33" t="s">
        <v>77</v>
      </c>
      <c r="D34" s="34" t="s">
        <v>20</v>
      </c>
      <c r="E34" s="35" t="s">
        <v>74</v>
      </c>
      <c r="F34" s="35"/>
      <c r="G34" s="36">
        <v>82000</v>
      </c>
      <c r="H34" s="37"/>
      <c r="I34" s="35" t="s">
        <v>22</v>
      </c>
      <c r="J34" s="38"/>
      <c r="K34" s="39">
        <v>44923</v>
      </c>
      <c r="L34" s="40">
        <v>75757.5</v>
      </c>
      <c r="M34" s="40"/>
      <c r="N34" s="54">
        <v>75757.5</v>
      </c>
      <c r="O34" s="54"/>
      <c r="P34" s="54"/>
      <c r="Q34" s="59"/>
      <c r="R34" s="53"/>
    </row>
    <row r="35" spans="3:18" ht="93.6" hidden="1" x14ac:dyDescent="0.3">
      <c r="C35" s="33" t="s">
        <v>78</v>
      </c>
      <c r="D35" s="34" t="s">
        <v>20</v>
      </c>
      <c r="E35" s="35" t="s">
        <v>74</v>
      </c>
      <c r="F35" s="35"/>
      <c r="G35" s="36">
        <v>82000</v>
      </c>
      <c r="H35" s="37"/>
      <c r="I35" s="35" t="s">
        <v>22</v>
      </c>
      <c r="J35" s="38"/>
      <c r="K35" s="39">
        <v>44944</v>
      </c>
      <c r="L35" s="40">
        <v>62769</v>
      </c>
      <c r="M35" s="40"/>
      <c r="N35" s="54">
        <v>62769</v>
      </c>
      <c r="O35" s="54"/>
      <c r="P35" s="54"/>
      <c r="Q35" s="59"/>
      <c r="R35" s="53"/>
    </row>
    <row r="36" spans="3:18" ht="46.8" hidden="1" x14ac:dyDescent="0.3">
      <c r="C36" s="33" t="s">
        <v>79</v>
      </c>
      <c r="D36" s="34" t="s">
        <v>54</v>
      </c>
      <c r="E36" s="35" t="s">
        <v>74</v>
      </c>
      <c r="F36" s="35"/>
      <c r="G36" s="36">
        <v>84180</v>
      </c>
      <c r="H36" s="43"/>
      <c r="I36" s="35" t="s">
        <v>22</v>
      </c>
      <c r="J36" s="38"/>
      <c r="K36" s="93">
        <v>44868</v>
      </c>
      <c r="L36" s="40">
        <v>75757.5</v>
      </c>
      <c r="M36" s="40"/>
      <c r="N36" s="54">
        <v>75757.5</v>
      </c>
      <c r="O36" s="54"/>
      <c r="P36" s="54"/>
      <c r="Q36" s="59"/>
      <c r="R36" s="53"/>
    </row>
    <row r="37" spans="3:18" ht="46.8" hidden="1" x14ac:dyDescent="0.3">
      <c r="C37" s="33" t="s">
        <v>80</v>
      </c>
      <c r="D37" s="34" t="s">
        <v>54</v>
      </c>
      <c r="E37" s="35" t="s">
        <v>74</v>
      </c>
      <c r="F37" s="35"/>
      <c r="G37" s="36">
        <v>81998</v>
      </c>
      <c r="H37" s="43"/>
      <c r="I37" s="35" t="s">
        <v>22</v>
      </c>
      <c r="J37" s="38"/>
      <c r="K37" s="93">
        <v>45005</v>
      </c>
      <c r="L37" s="40">
        <v>22575</v>
      </c>
      <c r="M37" s="40"/>
      <c r="N37" s="54">
        <v>22575</v>
      </c>
      <c r="O37" s="54"/>
      <c r="P37" s="54"/>
      <c r="Q37" s="59"/>
      <c r="R37" s="53"/>
    </row>
    <row r="38" spans="3:18" ht="46.8" hidden="1" x14ac:dyDescent="0.3">
      <c r="C38" s="33" t="s">
        <v>81</v>
      </c>
      <c r="D38" s="34" t="s">
        <v>54</v>
      </c>
      <c r="E38" s="35" t="s">
        <v>74</v>
      </c>
      <c r="F38" s="35"/>
      <c r="G38" s="36">
        <v>81999</v>
      </c>
      <c r="H38" s="43"/>
      <c r="I38" s="35" t="s">
        <v>22</v>
      </c>
      <c r="J38" s="38"/>
      <c r="K38" s="93">
        <v>44945</v>
      </c>
      <c r="L38" s="40">
        <v>23688</v>
      </c>
      <c r="M38" s="40"/>
      <c r="N38" s="54">
        <v>23688</v>
      </c>
      <c r="O38" s="54"/>
      <c r="P38" s="54"/>
      <c r="Q38" s="59"/>
      <c r="R38" s="53"/>
    </row>
    <row r="39" spans="3:18" ht="46.8" hidden="1" x14ac:dyDescent="0.3">
      <c r="C39" s="33" t="s">
        <v>82</v>
      </c>
      <c r="D39" s="34" t="s">
        <v>54</v>
      </c>
      <c r="E39" s="35" t="s">
        <v>74</v>
      </c>
      <c r="F39" s="35"/>
      <c r="G39" s="36">
        <v>81999</v>
      </c>
      <c r="H39" s="43"/>
      <c r="I39" s="35" t="s">
        <v>22</v>
      </c>
      <c r="J39" s="38"/>
      <c r="K39" s="93">
        <v>44985</v>
      </c>
      <c r="L39" s="40">
        <v>48751.5</v>
      </c>
      <c r="M39" s="40"/>
      <c r="N39" s="54">
        <v>48751.5</v>
      </c>
      <c r="O39" s="54"/>
      <c r="P39" s="54"/>
      <c r="Q39" s="59"/>
      <c r="R39" s="53"/>
    </row>
    <row r="40" spans="3:18" ht="46.8" hidden="1" x14ac:dyDescent="0.3">
      <c r="C40" s="33" t="s">
        <v>83</v>
      </c>
      <c r="D40" s="34" t="s">
        <v>54</v>
      </c>
      <c r="E40" s="35" t="s">
        <v>74</v>
      </c>
      <c r="F40" s="35"/>
      <c r="G40" s="36">
        <v>81999</v>
      </c>
      <c r="H40" s="43"/>
      <c r="I40" s="35" t="s">
        <v>22</v>
      </c>
      <c r="J40" s="38"/>
      <c r="K40" s="93">
        <v>44838</v>
      </c>
      <c r="L40" s="40">
        <v>24806.25</v>
      </c>
      <c r="M40" s="40"/>
      <c r="N40" s="54">
        <v>24806.25</v>
      </c>
      <c r="O40" s="54"/>
      <c r="P40" s="54"/>
      <c r="Q40" s="59"/>
      <c r="R40" s="53"/>
    </row>
    <row r="41" spans="3:18" ht="46.8" hidden="1" x14ac:dyDescent="0.3">
      <c r="C41" s="33" t="s">
        <v>84</v>
      </c>
      <c r="D41" s="34" t="s">
        <v>54</v>
      </c>
      <c r="E41" s="35" t="s">
        <v>74</v>
      </c>
      <c r="F41" s="35"/>
      <c r="G41" s="36">
        <v>81999</v>
      </c>
      <c r="H41" s="43"/>
      <c r="I41" s="35" t="s">
        <v>22</v>
      </c>
      <c r="J41" s="38"/>
      <c r="K41" s="93">
        <v>44834</v>
      </c>
      <c r="L41" s="40">
        <v>24806.25</v>
      </c>
      <c r="M41" s="40"/>
      <c r="N41" s="54">
        <v>24806.25</v>
      </c>
      <c r="O41" s="54"/>
      <c r="P41" s="54"/>
      <c r="Q41" s="59"/>
      <c r="R41" s="53"/>
    </row>
    <row r="42" spans="3:18" ht="46.8" hidden="1" x14ac:dyDescent="0.3">
      <c r="C42" s="33" t="s">
        <v>85</v>
      </c>
      <c r="D42" s="34" t="s">
        <v>54</v>
      </c>
      <c r="E42" s="35" t="s">
        <v>74</v>
      </c>
      <c r="F42" s="35"/>
      <c r="G42" s="36">
        <v>81999</v>
      </c>
      <c r="H42" s="43"/>
      <c r="I42" s="35" t="s">
        <v>22</v>
      </c>
      <c r="J42" s="38"/>
      <c r="K42" s="93">
        <v>44943</v>
      </c>
      <c r="L42" s="40">
        <v>22323</v>
      </c>
      <c r="M42" s="40"/>
      <c r="N42" s="54">
        <v>22323</v>
      </c>
      <c r="O42" s="54"/>
      <c r="P42" s="54"/>
      <c r="Q42" s="59"/>
      <c r="R42" s="53"/>
    </row>
    <row r="43" spans="3:18" ht="46.8" hidden="1" x14ac:dyDescent="0.3">
      <c r="C43" s="33" t="s">
        <v>86</v>
      </c>
      <c r="D43" s="34" t="s">
        <v>27</v>
      </c>
      <c r="E43" s="35" t="s">
        <v>74</v>
      </c>
      <c r="F43" s="35"/>
      <c r="G43" s="36">
        <v>82000</v>
      </c>
      <c r="H43" s="43"/>
      <c r="I43" s="35" t="s">
        <v>22</v>
      </c>
      <c r="J43" s="38"/>
      <c r="K43" s="94">
        <v>45077</v>
      </c>
      <c r="L43" s="40">
        <v>47800.2</v>
      </c>
      <c r="M43" s="40"/>
      <c r="N43" s="54">
        <f>SUM(L43:M43)</f>
        <v>47800.2</v>
      </c>
      <c r="O43" s="54"/>
      <c r="P43" s="54"/>
      <c r="Q43" s="59"/>
      <c r="R43" s="53"/>
    </row>
    <row r="44" spans="3:18" ht="46.8" hidden="1" x14ac:dyDescent="0.3">
      <c r="C44" s="33" t="s">
        <v>87</v>
      </c>
      <c r="D44" s="34" t="s">
        <v>27</v>
      </c>
      <c r="E44" s="35" t="s">
        <v>74</v>
      </c>
      <c r="F44" s="35"/>
      <c r="G44" s="36">
        <v>82000</v>
      </c>
      <c r="H44" s="43"/>
      <c r="I44" s="35" t="s">
        <v>22</v>
      </c>
      <c r="J44" s="38"/>
      <c r="K44" s="95">
        <v>44886</v>
      </c>
      <c r="L44" s="40">
        <v>78382.5</v>
      </c>
      <c r="M44" s="40"/>
      <c r="N44" s="54">
        <f>SUM(L44:M44)</f>
        <v>78382.5</v>
      </c>
      <c r="O44" s="54"/>
      <c r="P44" s="54"/>
      <c r="Q44" s="59"/>
      <c r="R44" s="53"/>
    </row>
    <row r="45" spans="3:18" ht="62.4" hidden="1" x14ac:dyDescent="0.3">
      <c r="C45" s="45" t="s">
        <v>88</v>
      </c>
      <c r="D45" s="34" t="s">
        <v>31</v>
      </c>
      <c r="E45" s="46" t="s">
        <v>74</v>
      </c>
      <c r="F45" s="46"/>
      <c r="G45" s="36">
        <v>82000</v>
      </c>
      <c r="H45" s="43"/>
      <c r="I45" s="46" t="s">
        <v>22</v>
      </c>
      <c r="J45" s="96"/>
      <c r="K45" s="93">
        <v>45199</v>
      </c>
      <c r="L45" s="40">
        <v>36849.75</v>
      </c>
      <c r="M45" s="40"/>
      <c r="N45" s="54">
        <v>36849.75</v>
      </c>
      <c r="O45" s="54"/>
      <c r="P45" s="54"/>
      <c r="Q45" s="59"/>
      <c r="R45" s="53"/>
    </row>
    <row r="46" spans="3:18" ht="62.4" hidden="1" x14ac:dyDescent="0.3">
      <c r="C46" s="45" t="s">
        <v>89</v>
      </c>
      <c r="D46" s="34" t="s">
        <v>31</v>
      </c>
      <c r="E46" s="46" t="s">
        <v>74</v>
      </c>
      <c r="F46" s="46"/>
      <c r="G46" s="36">
        <v>82000</v>
      </c>
      <c r="H46" s="43"/>
      <c r="I46" s="46" t="s">
        <v>22</v>
      </c>
      <c r="J46" s="96"/>
      <c r="K46" s="93">
        <v>44987</v>
      </c>
      <c r="L46" s="40">
        <v>35285.25</v>
      </c>
      <c r="M46" s="40"/>
      <c r="N46" s="54">
        <v>35285.25</v>
      </c>
      <c r="O46" s="54"/>
      <c r="P46" s="54"/>
      <c r="Q46" s="59"/>
      <c r="R46" s="53"/>
    </row>
    <row r="47" spans="3:18" ht="62.4" hidden="1" x14ac:dyDescent="0.3">
      <c r="C47" s="45" t="s">
        <v>90</v>
      </c>
      <c r="D47" s="34" t="s">
        <v>31</v>
      </c>
      <c r="E47" s="46" t="s">
        <v>74</v>
      </c>
      <c r="F47" s="46"/>
      <c r="G47" s="36">
        <v>82000</v>
      </c>
      <c r="H47" s="43"/>
      <c r="I47" s="46" t="s">
        <v>22</v>
      </c>
      <c r="J47" s="96"/>
      <c r="K47" s="93">
        <v>44988</v>
      </c>
      <c r="L47" s="40">
        <v>25226.25</v>
      </c>
      <c r="M47" s="40"/>
      <c r="N47" s="54">
        <v>25226.25</v>
      </c>
      <c r="O47" s="54"/>
      <c r="P47" s="54"/>
      <c r="Q47" s="59"/>
      <c r="R47" s="53"/>
    </row>
    <row r="48" spans="3:18" ht="62.4" hidden="1" x14ac:dyDescent="0.3">
      <c r="C48" s="45" t="s">
        <v>91</v>
      </c>
      <c r="D48" s="34" t="s">
        <v>31</v>
      </c>
      <c r="E48" s="46" t="s">
        <v>74</v>
      </c>
      <c r="F48" s="46"/>
      <c r="G48" s="36">
        <v>82000</v>
      </c>
      <c r="H48" s="43"/>
      <c r="I48" s="46" t="s">
        <v>22</v>
      </c>
      <c r="J48" s="96"/>
      <c r="K48" s="93">
        <v>45199</v>
      </c>
      <c r="L48" s="40">
        <v>57202.74</v>
      </c>
      <c r="M48" s="40"/>
      <c r="N48" s="54">
        <v>57202.74</v>
      </c>
      <c r="O48" s="54"/>
      <c r="P48" s="54"/>
      <c r="Q48" s="59"/>
      <c r="R48" s="53"/>
    </row>
    <row r="49" spans="3:18" ht="62.4" hidden="1" x14ac:dyDescent="0.3">
      <c r="C49" s="45" t="s">
        <v>92</v>
      </c>
      <c r="D49" s="34" t="s">
        <v>31</v>
      </c>
      <c r="E49" s="46" t="s">
        <v>74</v>
      </c>
      <c r="F49" s="46"/>
      <c r="G49" s="36">
        <v>82000</v>
      </c>
      <c r="H49" s="43"/>
      <c r="I49" s="46" t="s">
        <v>22</v>
      </c>
      <c r="J49" s="96"/>
      <c r="K49" s="93">
        <v>45012</v>
      </c>
      <c r="L49" s="40">
        <v>79600.5</v>
      </c>
      <c r="M49" s="40"/>
      <c r="N49" s="54">
        <v>79600.5</v>
      </c>
      <c r="O49" s="54"/>
      <c r="P49" s="54"/>
      <c r="Q49" s="59"/>
      <c r="R49" s="53"/>
    </row>
    <row r="50" spans="3:18" ht="62.4" hidden="1" x14ac:dyDescent="0.3">
      <c r="C50" s="45" t="s">
        <v>93</v>
      </c>
      <c r="D50" s="34" t="s">
        <v>31</v>
      </c>
      <c r="E50" s="46" t="s">
        <v>74</v>
      </c>
      <c r="F50" s="46"/>
      <c r="G50" s="36">
        <v>82000</v>
      </c>
      <c r="H50" s="43"/>
      <c r="I50" s="46" t="s">
        <v>22</v>
      </c>
      <c r="J50" s="96"/>
      <c r="K50" s="93">
        <v>45012</v>
      </c>
      <c r="L50" s="40">
        <v>79600.5</v>
      </c>
      <c r="M50" s="40"/>
      <c r="N50" s="54">
        <v>79600.5</v>
      </c>
      <c r="O50" s="54"/>
      <c r="P50" s="54"/>
      <c r="Q50" s="59"/>
      <c r="R50" s="53"/>
    </row>
    <row r="51" spans="3:18" ht="62.4" hidden="1" x14ac:dyDescent="0.3">
      <c r="C51" s="45" t="s">
        <v>94</v>
      </c>
      <c r="D51" s="34" t="s">
        <v>31</v>
      </c>
      <c r="E51" s="46" t="s">
        <v>74</v>
      </c>
      <c r="F51" s="46"/>
      <c r="G51" s="36">
        <v>82000</v>
      </c>
      <c r="H51" s="43"/>
      <c r="I51" s="46" t="s">
        <v>22</v>
      </c>
      <c r="J51" s="96"/>
      <c r="K51" s="93">
        <v>44958</v>
      </c>
      <c r="L51" s="40">
        <v>80067.75</v>
      </c>
      <c r="M51" s="40"/>
      <c r="N51" s="54">
        <v>80067.75</v>
      </c>
      <c r="O51" s="54"/>
      <c r="P51" s="54"/>
      <c r="Q51" s="59"/>
      <c r="R51" s="53"/>
    </row>
    <row r="52" spans="3:18" ht="62.4" hidden="1" x14ac:dyDescent="0.3">
      <c r="C52" s="45" t="s">
        <v>95</v>
      </c>
      <c r="D52" s="34" t="s">
        <v>31</v>
      </c>
      <c r="E52" s="46" t="s">
        <v>74</v>
      </c>
      <c r="F52" s="46"/>
      <c r="G52" s="36">
        <v>82000</v>
      </c>
      <c r="H52" s="43"/>
      <c r="I52" s="46" t="s">
        <v>22</v>
      </c>
      <c r="J52" s="96"/>
      <c r="K52" s="93">
        <v>45199</v>
      </c>
      <c r="L52" s="40">
        <v>51402.75</v>
      </c>
      <c r="M52" s="40"/>
      <c r="N52" s="54">
        <v>51402.75</v>
      </c>
      <c r="O52" s="54"/>
      <c r="P52" s="54"/>
      <c r="Q52" s="59"/>
      <c r="R52" s="53"/>
    </row>
    <row r="53" spans="3:18" ht="62.4" hidden="1" x14ac:dyDescent="0.3">
      <c r="C53" s="45" t="s">
        <v>96</v>
      </c>
      <c r="D53" s="34" t="s">
        <v>31</v>
      </c>
      <c r="E53" s="46" t="s">
        <v>74</v>
      </c>
      <c r="F53" s="46"/>
      <c r="G53" s="36">
        <v>82000</v>
      </c>
      <c r="H53" s="43"/>
      <c r="I53" s="46" t="s">
        <v>22</v>
      </c>
      <c r="J53" s="96"/>
      <c r="K53" s="93">
        <v>44910</v>
      </c>
      <c r="L53" s="40">
        <v>22722</v>
      </c>
      <c r="M53" s="40"/>
      <c r="N53" s="54">
        <v>22722</v>
      </c>
      <c r="O53" s="54"/>
      <c r="P53" s="54"/>
      <c r="Q53" s="59"/>
      <c r="R53" s="53"/>
    </row>
    <row r="54" spans="3:18" ht="62.4" hidden="1" x14ac:dyDescent="0.3">
      <c r="C54" s="45" t="s">
        <v>97</v>
      </c>
      <c r="D54" s="34" t="s">
        <v>31</v>
      </c>
      <c r="E54" s="46" t="s">
        <v>74</v>
      </c>
      <c r="F54" s="46"/>
      <c r="G54" s="36">
        <v>82000</v>
      </c>
      <c r="H54" s="43"/>
      <c r="I54" s="46" t="s">
        <v>22</v>
      </c>
      <c r="J54" s="96"/>
      <c r="K54" s="93">
        <v>44910</v>
      </c>
      <c r="L54" s="40">
        <v>22722</v>
      </c>
      <c r="M54" s="40"/>
      <c r="N54" s="54">
        <v>22722</v>
      </c>
      <c r="O54" s="54"/>
      <c r="P54" s="54"/>
      <c r="Q54" s="59"/>
      <c r="R54" s="53"/>
    </row>
    <row r="55" spans="3:18" ht="62.4" hidden="1" x14ac:dyDescent="0.3">
      <c r="C55" s="45" t="s">
        <v>98</v>
      </c>
      <c r="D55" s="34" t="s">
        <v>31</v>
      </c>
      <c r="E55" s="46" t="s">
        <v>74</v>
      </c>
      <c r="F55" s="46"/>
      <c r="G55" s="36">
        <v>82000</v>
      </c>
      <c r="H55" s="43"/>
      <c r="I55" s="46" t="s">
        <v>22</v>
      </c>
      <c r="J55" s="96"/>
      <c r="K55" s="93">
        <v>44910</v>
      </c>
      <c r="L55" s="40">
        <v>22722</v>
      </c>
      <c r="M55" s="40"/>
      <c r="N55" s="54">
        <v>22722</v>
      </c>
      <c r="O55" s="54"/>
      <c r="P55" s="54"/>
      <c r="Q55" s="59"/>
      <c r="R55" s="53"/>
    </row>
    <row r="56" spans="3:18" ht="62.4" hidden="1" x14ac:dyDescent="0.3">
      <c r="C56" s="45" t="s">
        <v>99</v>
      </c>
      <c r="D56" s="34" t="s">
        <v>31</v>
      </c>
      <c r="E56" s="46" t="s">
        <v>74</v>
      </c>
      <c r="F56" s="46"/>
      <c r="G56" s="36">
        <v>82000</v>
      </c>
      <c r="H56" s="43"/>
      <c r="I56" s="46" t="s">
        <v>22</v>
      </c>
      <c r="J56" s="96"/>
      <c r="K56" s="93">
        <v>44852</v>
      </c>
      <c r="L56" s="40">
        <v>64937.25</v>
      </c>
      <c r="M56" s="40"/>
      <c r="N56" s="54">
        <v>64937.25</v>
      </c>
      <c r="O56" s="54"/>
      <c r="P56" s="54"/>
      <c r="Q56" s="59"/>
      <c r="R56" s="53"/>
    </row>
    <row r="57" spans="3:18" ht="62.4" hidden="1" x14ac:dyDescent="0.3">
      <c r="C57" s="45" t="s">
        <v>100</v>
      </c>
      <c r="D57" s="34" t="s">
        <v>31</v>
      </c>
      <c r="E57" s="46" t="s">
        <v>74</v>
      </c>
      <c r="F57" s="46"/>
      <c r="G57" s="36">
        <v>82000</v>
      </c>
      <c r="H57" s="43"/>
      <c r="I57" s="46" t="s">
        <v>22</v>
      </c>
      <c r="J57" s="96"/>
      <c r="K57" s="93">
        <v>44980</v>
      </c>
      <c r="L57" s="40">
        <v>65962.05</v>
      </c>
      <c r="M57" s="40"/>
      <c r="N57" s="54">
        <v>65962.05</v>
      </c>
      <c r="O57" s="54"/>
      <c r="P57" s="54"/>
      <c r="Q57" s="59"/>
      <c r="R57" s="53"/>
    </row>
    <row r="58" spans="3:18" ht="62.4" hidden="1" x14ac:dyDescent="0.3">
      <c r="C58" s="45" t="s">
        <v>101</v>
      </c>
      <c r="D58" s="34" t="s">
        <v>31</v>
      </c>
      <c r="E58" s="46" t="s">
        <v>74</v>
      </c>
      <c r="F58" s="46"/>
      <c r="G58" s="36">
        <v>82000</v>
      </c>
      <c r="H58" s="43"/>
      <c r="I58" s="46" t="s">
        <v>22</v>
      </c>
      <c r="J58" s="96"/>
      <c r="K58" s="93">
        <v>44861</v>
      </c>
      <c r="L58" s="40">
        <v>33004.65</v>
      </c>
      <c r="M58" s="40"/>
      <c r="N58" s="54">
        <v>33004.65</v>
      </c>
      <c r="O58" s="54"/>
      <c r="P58" s="54"/>
      <c r="Q58" s="59"/>
      <c r="R58" s="53"/>
    </row>
    <row r="59" spans="3:18" ht="62.4" hidden="1" x14ac:dyDescent="0.3">
      <c r="C59" s="45" t="s">
        <v>102</v>
      </c>
      <c r="D59" s="34" t="s">
        <v>31</v>
      </c>
      <c r="E59" s="46" t="s">
        <v>74</v>
      </c>
      <c r="F59" s="46"/>
      <c r="G59" s="36">
        <v>82000</v>
      </c>
      <c r="H59" s="43"/>
      <c r="I59" s="46" t="s">
        <v>22</v>
      </c>
      <c r="J59" s="96"/>
      <c r="K59" s="93">
        <v>44861</v>
      </c>
      <c r="L59" s="40">
        <v>33004.65</v>
      </c>
      <c r="M59" s="40"/>
      <c r="N59" s="54">
        <v>33004.65</v>
      </c>
      <c r="O59" s="54"/>
      <c r="P59" s="54"/>
      <c r="Q59" s="59"/>
      <c r="R59" s="53"/>
    </row>
    <row r="60" spans="3:18" ht="78" hidden="1" x14ac:dyDescent="0.3">
      <c r="C60" s="33" t="s">
        <v>103</v>
      </c>
      <c r="D60" s="34" t="s">
        <v>33</v>
      </c>
      <c r="E60" s="35" t="s">
        <v>74</v>
      </c>
      <c r="F60" s="35"/>
      <c r="G60" s="36">
        <v>82000</v>
      </c>
      <c r="H60" s="43"/>
      <c r="I60" s="35" t="s">
        <v>22</v>
      </c>
      <c r="J60" s="38"/>
      <c r="K60" s="93">
        <v>44874</v>
      </c>
      <c r="L60" s="40">
        <v>26223.75</v>
      </c>
      <c r="M60" s="40"/>
      <c r="N60" s="54">
        <v>26223.75</v>
      </c>
      <c r="O60" s="54"/>
      <c r="P60" s="54"/>
      <c r="Q60" s="59"/>
      <c r="R60" s="53"/>
    </row>
    <row r="61" spans="3:18" ht="78" hidden="1" x14ac:dyDescent="0.3">
      <c r="C61" s="33" t="s">
        <v>104</v>
      </c>
      <c r="D61" s="34" t="s">
        <v>33</v>
      </c>
      <c r="E61" s="35" t="s">
        <v>74</v>
      </c>
      <c r="F61" s="35"/>
      <c r="G61" s="36">
        <v>82000</v>
      </c>
      <c r="H61" s="43"/>
      <c r="I61" s="35" t="s">
        <v>22</v>
      </c>
      <c r="J61" s="38"/>
      <c r="K61" s="93">
        <v>44874</v>
      </c>
      <c r="L61" s="40">
        <v>25987.5</v>
      </c>
      <c r="M61" s="40"/>
      <c r="N61" s="54">
        <v>25987.5</v>
      </c>
      <c r="O61" s="54"/>
      <c r="P61" s="54"/>
      <c r="Q61" s="59"/>
      <c r="R61" s="53"/>
    </row>
    <row r="62" spans="3:18" ht="78" hidden="1" x14ac:dyDescent="0.3">
      <c r="C62" s="33" t="s">
        <v>105</v>
      </c>
      <c r="D62" s="34" t="s">
        <v>33</v>
      </c>
      <c r="E62" s="35" t="s">
        <v>74</v>
      </c>
      <c r="F62" s="35"/>
      <c r="G62" s="36">
        <v>82000</v>
      </c>
      <c r="H62" s="43"/>
      <c r="I62" s="35" t="s">
        <v>22</v>
      </c>
      <c r="J62" s="38"/>
      <c r="K62" s="93">
        <v>44874</v>
      </c>
      <c r="L62" s="40">
        <v>21551.25</v>
      </c>
      <c r="M62" s="40"/>
      <c r="N62" s="54">
        <v>21551.25</v>
      </c>
      <c r="O62" s="54"/>
      <c r="P62" s="54"/>
      <c r="Q62" s="59"/>
      <c r="R62" s="53"/>
    </row>
    <row r="63" spans="3:18" ht="109.2" hidden="1" x14ac:dyDescent="0.3">
      <c r="C63" s="33" t="s">
        <v>106</v>
      </c>
      <c r="D63" s="34" t="s">
        <v>37</v>
      </c>
      <c r="E63" s="35" t="s">
        <v>74</v>
      </c>
      <c r="F63" s="35"/>
      <c r="G63" s="36">
        <v>82000</v>
      </c>
      <c r="H63" s="43"/>
      <c r="I63" s="35" t="s">
        <v>22</v>
      </c>
      <c r="J63" s="38"/>
      <c r="K63" s="51">
        <v>44910</v>
      </c>
      <c r="L63" s="40">
        <v>69637.05</v>
      </c>
      <c r="M63" s="40"/>
      <c r="N63" s="54">
        <v>69637.05</v>
      </c>
      <c r="O63" s="54"/>
      <c r="P63" s="54"/>
      <c r="Q63" s="59"/>
      <c r="R63" s="53"/>
    </row>
    <row r="64" spans="3:18" ht="46.8" hidden="1" x14ac:dyDescent="0.3">
      <c r="C64" s="33" t="s">
        <v>107</v>
      </c>
      <c r="D64" s="34" t="s">
        <v>65</v>
      </c>
      <c r="E64" s="35" t="s">
        <v>74</v>
      </c>
      <c r="F64" s="35"/>
      <c r="G64" s="36">
        <v>82000</v>
      </c>
      <c r="H64" s="43"/>
      <c r="I64" s="35" t="s">
        <v>22</v>
      </c>
      <c r="J64" s="38"/>
      <c r="K64" s="97">
        <v>44895</v>
      </c>
      <c r="L64" s="40">
        <v>41160</v>
      </c>
      <c r="M64" s="40"/>
      <c r="N64" s="54">
        <v>41160</v>
      </c>
      <c r="O64" s="54"/>
      <c r="P64" s="54"/>
      <c r="Q64" s="59"/>
      <c r="R64" s="53"/>
    </row>
    <row r="65" spans="3:19" ht="46.8" hidden="1" x14ac:dyDescent="0.3">
      <c r="C65" s="33" t="s">
        <v>108</v>
      </c>
      <c r="D65" s="34" t="s">
        <v>65</v>
      </c>
      <c r="E65" s="35" t="s">
        <v>74</v>
      </c>
      <c r="F65" s="35"/>
      <c r="G65" s="36">
        <v>82000</v>
      </c>
      <c r="H65" s="43"/>
      <c r="I65" s="35" t="s">
        <v>22</v>
      </c>
      <c r="J65" s="38"/>
      <c r="K65" s="97">
        <v>44895</v>
      </c>
      <c r="L65" s="40">
        <v>41160</v>
      </c>
      <c r="M65" s="40"/>
      <c r="N65" s="54">
        <v>41160</v>
      </c>
      <c r="O65" s="54"/>
      <c r="P65" s="54"/>
      <c r="Q65" s="59"/>
      <c r="R65" s="53"/>
    </row>
    <row r="66" spans="3:19" ht="46.8" hidden="1" x14ac:dyDescent="0.3">
      <c r="C66" s="33" t="s">
        <v>109</v>
      </c>
      <c r="D66" s="34" t="s">
        <v>65</v>
      </c>
      <c r="E66" s="35" t="s">
        <v>74</v>
      </c>
      <c r="F66" s="35"/>
      <c r="G66" s="36">
        <v>82000</v>
      </c>
      <c r="H66" s="43"/>
      <c r="I66" s="35" t="s">
        <v>22</v>
      </c>
      <c r="J66" s="38"/>
      <c r="K66" s="97">
        <v>44895</v>
      </c>
      <c r="L66" s="40">
        <v>41160</v>
      </c>
      <c r="M66" s="40"/>
      <c r="N66" s="54">
        <v>41160</v>
      </c>
      <c r="O66" s="54"/>
      <c r="P66" s="54"/>
      <c r="Q66" s="59"/>
      <c r="R66" s="53"/>
    </row>
    <row r="67" spans="3:19" ht="46.8" hidden="1" x14ac:dyDescent="0.3">
      <c r="C67" s="33" t="s">
        <v>110</v>
      </c>
      <c r="D67" s="34" t="s">
        <v>65</v>
      </c>
      <c r="E67" s="35" t="s">
        <v>74</v>
      </c>
      <c r="F67" s="35"/>
      <c r="G67" s="36">
        <v>82000</v>
      </c>
      <c r="H67" s="43"/>
      <c r="I67" s="35" t="s">
        <v>22</v>
      </c>
      <c r="J67" s="38"/>
      <c r="K67" s="97">
        <v>44984</v>
      </c>
      <c r="L67" s="40">
        <v>47271</v>
      </c>
      <c r="M67" s="40"/>
      <c r="N67" s="54">
        <v>47271</v>
      </c>
      <c r="O67" s="54"/>
      <c r="P67" s="54"/>
      <c r="Q67" s="59"/>
      <c r="R67" s="53"/>
    </row>
    <row r="68" spans="3:19" ht="46.8" hidden="1" x14ac:dyDescent="0.3">
      <c r="C68" s="33" t="s">
        <v>111</v>
      </c>
      <c r="D68" s="34" t="s">
        <v>65</v>
      </c>
      <c r="E68" s="35" t="s">
        <v>74</v>
      </c>
      <c r="F68" s="35"/>
      <c r="G68" s="36">
        <v>82000</v>
      </c>
      <c r="H68" s="43"/>
      <c r="I68" s="35" t="s">
        <v>22</v>
      </c>
      <c r="J68" s="38"/>
      <c r="K68" s="97">
        <v>44895</v>
      </c>
      <c r="L68" s="40">
        <v>41160</v>
      </c>
      <c r="M68" s="40"/>
      <c r="N68" s="54">
        <v>41160</v>
      </c>
      <c r="O68" s="54"/>
      <c r="P68" s="54"/>
      <c r="Q68" s="59"/>
      <c r="R68" s="53"/>
    </row>
    <row r="69" spans="3:19" ht="46.8" hidden="1" x14ac:dyDescent="0.3">
      <c r="C69" s="33" t="s">
        <v>112</v>
      </c>
      <c r="D69" s="34" t="s">
        <v>65</v>
      </c>
      <c r="E69" s="35" t="s">
        <v>74</v>
      </c>
      <c r="F69" s="35"/>
      <c r="G69" s="36">
        <v>82000</v>
      </c>
      <c r="H69" s="43"/>
      <c r="I69" s="35" t="s">
        <v>22</v>
      </c>
      <c r="J69" s="38"/>
      <c r="K69" s="97">
        <v>44984</v>
      </c>
      <c r="L69" s="40">
        <v>47271</v>
      </c>
      <c r="M69" s="40"/>
      <c r="N69" s="54">
        <v>47271</v>
      </c>
      <c r="O69" s="54"/>
      <c r="P69" s="54"/>
      <c r="Q69" s="59"/>
      <c r="R69" s="53"/>
    </row>
    <row r="70" spans="3:19" ht="46.8" hidden="1" x14ac:dyDescent="0.3">
      <c r="C70" s="33" t="s">
        <v>113</v>
      </c>
      <c r="D70" s="34" t="s">
        <v>65</v>
      </c>
      <c r="E70" s="35" t="s">
        <v>74</v>
      </c>
      <c r="F70" s="35"/>
      <c r="G70" s="36">
        <v>82000</v>
      </c>
      <c r="H70" s="43"/>
      <c r="I70" s="35" t="s">
        <v>22</v>
      </c>
      <c r="J70" s="38"/>
      <c r="K70" s="97">
        <v>44902</v>
      </c>
      <c r="L70" s="40">
        <v>81496</v>
      </c>
      <c r="M70" s="40"/>
      <c r="N70" s="54">
        <v>81496</v>
      </c>
      <c r="O70" s="54"/>
      <c r="P70" s="54"/>
      <c r="Q70" s="59"/>
      <c r="R70" s="53"/>
    </row>
    <row r="71" spans="3:19" ht="46.8" hidden="1" x14ac:dyDescent="0.3">
      <c r="C71" s="33" t="s">
        <v>114</v>
      </c>
      <c r="D71" s="34" t="s">
        <v>115</v>
      </c>
      <c r="E71" s="35" t="s">
        <v>74</v>
      </c>
      <c r="F71" s="35"/>
      <c r="G71" s="36">
        <v>82000</v>
      </c>
      <c r="H71" s="98"/>
      <c r="I71" s="35" t="s">
        <v>22</v>
      </c>
      <c r="J71" s="38"/>
      <c r="K71" s="99">
        <v>44994</v>
      </c>
      <c r="L71" s="40">
        <v>46601.5</v>
      </c>
      <c r="M71" s="48"/>
      <c r="N71" s="54">
        <v>46601.5</v>
      </c>
      <c r="O71" s="54"/>
      <c r="P71" s="54"/>
      <c r="Q71" s="59"/>
      <c r="R71" s="53"/>
    </row>
    <row r="72" spans="3:19" ht="46.8" hidden="1" x14ac:dyDescent="0.3">
      <c r="C72" s="33" t="s">
        <v>116</v>
      </c>
      <c r="D72" s="34" t="s">
        <v>115</v>
      </c>
      <c r="E72" s="35" t="s">
        <v>74</v>
      </c>
      <c r="F72" s="35"/>
      <c r="G72" s="36">
        <v>82000</v>
      </c>
      <c r="H72" s="98"/>
      <c r="I72" s="35" t="s">
        <v>22</v>
      </c>
      <c r="J72" s="38"/>
      <c r="K72" s="99">
        <v>44861</v>
      </c>
      <c r="L72" s="40">
        <v>35278.949999999997</v>
      </c>
      <c r="M72" s="48"/>
      <c r="N72" s="54">
        <v>35278.949999999997</v>
      </c>
      <c r="O72" s="54"/>
      <c r="P72" s="54"/>
      <c r="Q72" s="59"/>
      <c r="R72" s="53"/>
    </row>
    <row r="73" spans="3:19" ht="46.8" hidden="1" x14ac:dyDescent="0.3">
      <c r="C73" s="33" t="s">
        <v>117</v>
      </c>
      <c r="D73" s="34" t="s">
        <v>115</v>
      </c>
      <c r="E73" s="35" t="s">
        <v>74</v>
      </c>
      <c r="F73" s="35"/>
      <c r="G73" s="36">
        <v>82000</v>
      </c>
      <c r="H73" s="98"/>
      <c r="I73" s="35" t="s">
        <v>22</v>
      </c>
      <c r="J73" s="38"/>
      <c r="K73" s="99">
        <v>44861</v>
      </c>
      <c r="L73" s="40">
        <v>35278.949999999997</v>
      </c>
      <c r="M73" s="48"/>
      <c r="N73" s="54">
        <v>35278.949999999997</v>
      </c>
      <c r="O73" s="54"/>
      <c r="P73" s="54"/>
      <c r="Q73" s="59"/>
      <c r="R73" s="53"/>
    </row>
    <row r="74" spans="3:19" ht="46.8" hidden="1" x14ac:dyDescent="0.3">
      <c r="C74" s="33" t="s">
        <v>118</v>
      </c>
      <c r="D74" s="34" t="s">
        <v>115</v>
      </c>
      <c r="E74" s="35" t="s">
        <v>74</v>
      </c>
      <c r="F74" s="35"/>
      <c r="G74" s="36">
        <v>82000</v>
      </c>
      <c r="H74" s="98"/>
      <c r="I74" s="35" t="s">
        <v>22</v>
      </c>
      <c r="J74" s="38"/>
      <c r="K74" s="99">
        <v>44991</v>
      </c>
      <c r="L74" s="40">
        <v>46601.5</v>
      </c>
      <c r="M74" s="48"/>
      <c r="N74" s="54">
        <v>46601.5</v>
      </c>
      <c r="O74" s="54"/>
      <c r="P74" s="54"/>
      <c r="Q74" s="59"/>
      <c r="R74" s="53"/>
    </row>
    <row r="75" spans="3:19" ht="46.8" hidden="1" x14ac:dyDescent="0.3">
      <c r="C75" s="33" t="s">
        <v>119</v>
      </c>
      <c r="D75" s="34" t="s">
        <v>115</v>
      </c>
      <c r="E75" s="35" t="s">
        <v>74</v>
      </c>
      <c r="F75" s="35"/>
      <c r="G75" s="36">
        <v>82000</v>
      </c>
      <c r="H75" s="98"/>
      <c r="I75" s="35" t="s">
        <v>22</v>
      </c>
      <c r="J75" s="38"/>
      <c r="K75" s="99">
        <v>44994</v>
      </c>
      <c r="L75" s="40">
        <v>56742</v>
      </c>
      <c r="M75" s="48"/>
      <c r="N75" s="54">
        <v>56742</v>
      </c>
      <c r="O75" s="54"/>
      <c r="P75" s="54"/>
      <c r="Q75" s="59"/>
      <c r="R75" s="53"/>
    </row>
    <row r="76" spans="3:19" ht="46.8" hidden="1" x14ac:dyDescent="0.3">
      <c r="C76" s="33" t="s">
        <v>120</v>
      </c>
      <c r="D76" s="34" t="s">
        <v>115</v>
      </c>
      <c r="E76" s="35" t="s">
        <v>74</v>
      </c>
      <c r="F76" s="35"/>
      <c r="G76" s="36">
        <v>82000</v>
      </c>
      <c r="H76" s="98"/>
      <c r="I76" s="35" t="s">
        <v>22</v>
      </c>
      <c r="J76" s="38"/>
      <c r="K76" s="99">
        <v>44832</v>
      </c>
      <c r="L76" s="40">
        <v>78907.5</v>
      </c>
      <c r="M76" s="48"/>
      <c r="N76" s="54">
        <v>78907.5</v>
      </c>
      <c r="O76" s="54"/>
      <c r="P76" s="54"/>
      <c r="Q76" s="59"/>
      <c r="R76" s="53"/>
    </row>
    <row r="77" spans="3:19" ht="46.8" x14ac:dyDescent="0.3">
      <c r="C77" s="33" t="s">
        <v>121</v>
      </c>
      <c r="D77" s="34" t="s">
        <v>42</v>
      </c>
      <c r="E77" s="35" t="s">
        <v>74</v>
      </c>
      <c r="F77" s="35"/>
      <c r="G77" s="36">
        <v>82000</v>
      </c>
      <c r="H77" s="43"/>
      <c r="I77" s="35" t="s">
        <v>22</v>
      </c>
      <c r="J77" s="38"/>
      <c r="K77" s="93">
        <v>45043</v>
      </c>
      <c r="L77" s="40">
        <v>34912.5</v>
      </c>
      <c r="M77" s="40"/>
      <c r="N77" s="54">
        <v>34912.5</v>
      </c>
      <c r="O77" s="55">
        <f>G77-N77</f>
        <v>47087.5</v>
      </c>
      <c r="P77" s="56" t="s">
        <v>122</v>
      </c>
      <c r="Q77" s="100"/>
      <c r="R77" s="53"/>
      <c r="S77" s="58"/>
    </row>
    <row r="78" spans="3:19" ht="46.8" x14ac:dyDescent="0.3">
      <c r="C78" s="33" t="s">
        <v>123</v>
      </c>
      <c r="D78" s="34" t="s">
        <v>42</v>
      </c>
      <c r="E78" s="35" t="s">
        <v>74</v>
      </c>
      <c r="F78" s="35"/>
      <c r="G78" s="36">
        <v>82000</v>
      </c>
      <c r="H78" s="43"/>
      <c r="I78" s="35" t="s">
        <v>22</v>
      </c>
      <c r="J78" s="38"/>
      <c r="K78" s="93">
        <v>45044</v>
      </c>
      <c r="L78" s="40">
        <v>34912.5</v>
      </c>
      <c r="M78" s="40"/>
      <c r="N78" s="54">
        <v>34912.5</v>
      </c>
      <c r="O78" s="55">
        <f>G78-N78</f>
        <v>47087.5</v>
      </c>
      <c r="P78" s="56" t="s">
        <v>122</v>
      </c>
      <c r="Q78" s="100"/>
      <c r="R78" s="53"/>
      <c r="S78" s="58"/>
    </row>
    <row r="79" spans="3:19" ht="46.8" x14ac:dyDescent="0.3">
      <c r="C79" s="33" t="s">
        <v>124</v>
      </c>
      <c r="D79" s="34" t="s">
        <v>42</v>
      </c>
      <c r="E79" s="35" t="s">
        <v>74</v>
      </c>
      <c r="F79" s="35"/>
      <c r="G79" s="36">
        <v>82000</v>
      </c>
      <c r="H79" s="43"/>
      <c r="I79" s="35" t="s">
        <v>22</v>
      </c>
      <c r="J79" s="38"/>
      <c r="K79" s="93">
        <v>45035</v>
      </c>
      <c r="L79" s="40">
        <v>72787.05</v>
      </c>
      <c r="M79" s="40"/>
      <c r="N79" s="54">
        <v>72787.05</v>
      </c>
      <c r="O79" s="55">
        <f>G79-N79</f>
        <v>9212.9499999999971</v>
      </c>
      <c r="P79" s="56" t="s">
        <v>122</v>
      </c>
      <c r="Q79" s="100"/>
      <c r="R79" s="53"/>
      <c r="S79" s="58"/>
    </row>
    <row r="80" spans="3:19" ht="46.8" x14ac:dyDescent="0.3">
      <c r="C80" s="33" t="s">
        <v>125</v>
      </c>
      <c r="D80" s="34" t="s">
        <v>42</v>
      </c>
      <c r="E80" s="35" t="s">
        <v>74</v>
      </c>
      <c r="F80" s="35"/>
      <c r="G80" s="36">
        <v>82000</v>
      </c>
      <c r="H80" s="43"/>
      <c r="I80" s="35" t="s">
        <v>22</v>
      </c>
      <c r="J80" s="38"/>
      <c r="K80" s="93">
        <v>45034</v>
      </c>
      <c r="L80" s="40">
        <v>72787.05</v>
      </c>
      <c r="M80" s="40"/>
      <c r="N80" s="54">
        <v>72787.05</v>
      </c>
      <c r="O80" s="55">
        <f>G80-N80</f>
        <v>9212.9499999999971</v>
      </c>
      <c r="P80" s="56" t="s">
        <v>122</v>
      </c>
      <c r="Q80" s="100"/>
      <c r="R80" s="53"/>
      <c r="S80" s="58"/>
    </row>
    <row r="81" spans="3:19" ht="62.4" hidden="1" x14ac:dyDescent="0.3">
      <c r="C81" s="33" t="s">
        <v>126</v>
      </c>
      <c r="D81" s="34" t="s">
        <v>46</v>
      </c>
      <c r="E81" s="35" t="s">
        <v>74</v>
      </c>
      <c r="F81" s="35"/>
      <c r="G81" s="36">
        <v>82000</v>
      </c>
      <c r="H81" s="43"/>
      <c r="I81" s="35" t="s">
        <v>22</v>
      </c>
      <c r="J81" s="38"/>
      <c r="K81" s="93">
        <v>45006</v>
      </c>
      <c r="L81" s="40">
        <v>67058</v>
      </c>
      <c r="M81" s="40"/>
      <c r="N81" s="54">
        <f>L81</f>
        <v>67058</v>
      </c>
      <c r="O81" s="54"/>
      <c r="P81" s="54"/>
      <c r="Q81" s="59"/>
      <c r="R81" s="53"/>
    </row>
    <row r="82" spans="3:19" ht="62.4" hidden="1" x14ac:dyDescent="0.3">
      <c r="C82" s="33" t="s">
        <v>127</v>
      </c>
      <c r="D82" s="34" t="s">
        <v>46</v>
      </c>
      <c r="E82" s="35" t="s">
        <v>74</v>
      </c>
      <c r="F82" s="35"/>
      <c r="G82" s="36">
        <v>82000</v>
      </c>
      <c r="H82" s="43"/>
      <c r="I82" s="35" t="s">
        <v>22</v>
      </c>
      <c r="J82" s="38"/>
      <c r="K82" s="93">
        <v>45077</v>
      </c>
      <c r="L82" s="40">
        <v>37320</v>
      </c>
      <c r="M82" s="40"/>
      <c r="N82" s="54">
        <f>L82</f>
        <v>37320</v>
      </c>
      <c r="O82" s="54"/>
      <c r="P82" s="54"/>
      <c r="Q82" s="59"/>
      <c r="R82" s="53"/>
    </row>
    <row r="83" spans="3:19" ht="62.4" hidden="1" x14ac:dyDescent="0.3">
      <c r="C83" s="33" t="s">
        <v>128</v>
      </c>
      <c r="D83" s="34" t="s">
        <v>46</v>
      </c>
      <c r="E83" s="35" t="s">
        <v>74</v>
      </c>
      <c r="F83" s="35"/>
      <c r="G83" s="36">
        <v>82000</v>
      </c>
      <c r="H83" s="43"/>
      <c r="I83" s="35" t="s">
        <v>22</v>
      </c>
      <c r="J83" s="38"/>
      <c r="K83" s="93">
        <v>45013</v>
      </c>
      <c r="L83" s="40">
        <v>28721</v>
      </c>
      <c r="M83" s="40"/>
      <c r="N83" s="54">
        <f>L83</f>
        <v>28721</v>
      </c>
      <c r="O83" s="54"/>
      <c r="P83" s="54"/>
      <c r="Q83" s="59"/>
      <c r="R83" s="53"/>
    </row>
    <row r="84" spans="3:19" ht="62.4" hidden="1" x14ac:dyDescent="0.3">
      <c r="C84" s="60" t="s">
        <v>129</v>
      </c>
      <c r="D84" s="61" t="s">
        <v>46</v>
      </c>
      <c r="E84" s="62" t="s">
        <v>74</v>
      </c>
      <c r="F84" s="62"/>
      <c r="G84" s="63">
        <v>82000</v>
      </c>
      <c r="H84" s="64"/>
      <c r="I84" s="62" t="s">
        <v>22</v>
      </c>
      <c r="J84" s="65"/>
      <c r="K84" s="101">
        <v>44840</v>
      </c>
      <c r="L84" s="67">
        <v>76350</v>
      </c>
      <c r="M84" s="67"/>
      <c r="N84" s="54">
        <f>L84</f>
        <v>76350</v>
      </c>
      <c r="O84" s="54"/>
      <c r="P84" s="54"/>
      <c r="Q84" s="59"/>
      <c r="R84" s="53"/>
    </row>
    <row r="85" spans="3:19" s="68" customFormat="1" ht="15.6" hidden="1" x14ac:dyDescent="0.3">
      <c r="C85" s="69"/>
      <c r="D85" s="70"/>
      <c r="E85" s="71"/>
      <c r="F85" s="71"/>
      <c r="G85" s="72"/>
      <c r="H85" s="73"/>
      <c r="I85" s="71"/>
      <c r="J85" s="71"/>
      <c r="K85" s="102"/>
      <c r="L85" s="72"/>
      <c r="M85" s="72"/>
      <c r="N85" s="54"/>
      <c r="O85" s="54"/>
      <c r="P85" s="54"/>
      <c r="Q85" s="59"/>
      <c r="R85" s="53"/>
    </row>
    <row r="86" spans="3:19" ht="78" hidden="1" x14ac:dyDescent="0.3">
      <c r="C86" s="103" t="s">
        <v>130</v>
      </c>
      <c r="D86" s="76" t="s">
        <v>31</v>
      </c>
      <c r="E86" s="104" t="s">
        <v>131</v>
      </c>
      <c r="F86" s="104"/>
      <c r="G86" s="78">
        <v>525000</v>
      </c>
      <c r="H86" s="105"/>
      <c r="I86" s="104" t="s">
        <v>22</v>
      </c>
      <c r="J86" s="80" t="s">
        <v>132</v>
      </c>
      <c r="K86" s="106"/>
      <c r="L86" s="107"/>
      <c r="M86" s="107"/>
      <c r="N86" s="54">
        <f t="shared" ref="N86:N91" si="1">L86+M86</f>
        <v>0</v>
      </c>
      <c r="O86" s="54"/>
      <c r="P86" s="54"/>
      <c r="Q86" s="59"/>
      <c r="R86" s="53"/>
    </row>
    <row r="87" spans="3:19" ht="78" hidden="1" x14ac:dyDescent="0.3">
      <c r="C87" s="33" t="s">
        <v>133</v>
      </c>
      <c r="D87" s="34" t="s">
        <v>33</v>
      </c>
      <c r="E87" s="35" t="s">
        <v>131</v>
      </c>
      <c r="F87" s="35"/>
      <c r="G87" s="36">
        <v>525000</v>
      </c>
      <c r="H87" s="43"/>
      <c r="I87" s="35" t="s">
        <v>22</v>
      </c>
      <c r="J87" s="38"/>
      <c r="K87" s="51">
        <v>45321</v>
      </c>
      <c r="L87" s="40">
        <v>354410</v>
      </c>
      <c r="M87" s="40">
        <v>470590</v>
      </c>
      <c r="N87" s="54">
        <f t="shared" si="1"/>
        <v>825000</v>
      </c>
      <c r="O87" s="54"/>
      <c r="P87" s="54"/>
      <c r="Q87" s="59"/>
      <c r="R87" s="53"/>
    </row>
    <row r="88" spans="3:19" ht="109.2" hidden="1" x14ac:dyDescent="0.3">
      <c r="C88" s="33" t="s">
        <v>134</v>
      </c>
      <c r="D88" s="34" t="s">
        <v>37</v>
      </c>
      <c r="E88" s="35" t="s">
        <v>131</v>
      </c>
      <c r="F88" s="35"/>
      <c r="G88" s="36">
        <v>793000</v>
      </c>
      <c r="H88" s="43"/>
      <c r="I88" s="35" t="s">
        <v>22</v>
      </c>
      <c r="J88" s="38" t="s">
        <v>40</v>
      </c>
      <c r="K88" s="51">
        <v>45291</v>
      </c>
      <c r="L88" s="40">
        <v>705584</v>
      </c>
      <c r="M88" s="40"/>
      <c r="N88" s="54">
        <f t="shared" si="1"/>
        <v>705584</v>
      </c>
      <c r="O88" s="54"/>
      <c r="P88" s="54"/>
      <c r="Q88" s="59"/>
      <c r="R88" s="53"/>
    </row>
    <row r="89" spans="3:19" ht="46.8" hidden="1" x14ac:dyDescent="0.3">
      <c r="C89" s="33" t="s">
        <v>135</v>
      </c>
      <c r="D89" s="34" t="s">
        <v>63</v>
      </c>
      <c r="E89" s="35" t="s">
        <v>131</v>
      </c>
      <c r="F89" s="35"/>
      <c r="G89" s="36">
        <v>525000</v>
      </c>
      <c r="H89" s="43"/>
      <c r="I89" s="35" t="s">
        <v>22</v>
      </c>
      <c r="J89" s="38" t="s">
        <v>40</v>
      </c>
      <c r="K89" s="53">
        <v>45103</v>
      </c>
      <c r="L89" s="40">
        <v>437492</v>
      </c>
      <c r="M89" s="48"/>
      <c r="N89" s="54">
        <f t="shared" si="1"/>
        <v>437492</v>
      </c>
      <c r="O89" s="54"/>
      <c r="P89" s="54"/>
      <c r="Q89" s="59"/>
      <c r="R89" s="53"/>
    </row>
    <row r="90" spans="3:19" ht="57.6" x14ac:dyDescent="0.3">
      <c r="C90" s="33" t="s">
        <v>136</v>
      </c>
      <c r="D90" s="34" t="s">
        <v>42</v>
      </c>
      <c r="E90" s="35" t="s">
        <v>131</v>
      </c>
      <c r="F90" s="35" t="s">
        <v>43</v>
      </c>
      <c r="G90" s="36">
        <v>525000</v>
      </c>
      <c r="H90" s="43"/>
      <c r="I90" s="35" t="s">
        <v>22</v>
      </c>
      <c r="J90" s="83" t="s">
        <v>58</v>
      </c>
      <c r="K90" s="108">
        <v>45473</v>
      </c>
      <c r="L90" s="48">
        <v>653440</v>
      </c>
      <c r="M90" s="86">
        <v>130000</v>
      </c>
      <c r="N90" s="54">
        <f t="shared" si="1"/>
        <v>783440</v>
      </c>
      <c r="O90" s="55">
        <f>G90-N90</f>
        <v>-258440</v>
      </c>
      <c r="P90" s="109" t="s">
        <v>137</v>
      </c>
      <c r="Q90" s="110" t="s">
        <v>138</v>
      </c>
      <c r="R90" s="53">
        <v>45199</v>
      </c>
      <c r="S90" s="111" t="s">
        <v>139</v>
      </c>
    </row>
    <row r="91" spans="3:19" ht="46.8" x14ac:dyDescent="0.3">
      <c r="C91" s="33" t="s">
        <v>140</v>
      </c>
      <c r="D91" s="61" t="s">
        <v>42</v>
      </c>
      <c r="E91" s="62" t="s">
        <v>131</v>
      </c>
      <c r="F91" s="62" t="s">
        <v>43</v>
      </c>
      <c r="G91" s="63">
        <v>525000</v>
      </c>
      <c r="H91" s="64"/>
      <c r="I91" s="62" t="s">
        <v>22</v>
      </c>
      <c r="J91" s="65"/>
      <c r="K91" s="101">
        <v>45291</v>
      </c>
      <c r="L91" s="67">
        <v>356240</v>
      </c>
      <c r="M91" s="112">
        <v>30000</v>
      </c>
      <c r="N91" s="54">
        <f t="shared" si="1"/>
        <v>386240</v>
      </c>
      <c r="O91" s="55">
        <f>G91-N91</f>
        <v>138760</v>
      </c>
      <c r="P91" s="109" t="s">
        <v>137</v>
      </c>
      <c r="Q91" s="113" t="s">
        <v>141</v>
      </c>
      <c r="R91" s="53"/>
      <c r="S91" s="58"/>
    </row>
    <row r="92" spans="3:19" s="68" customFormat="1" ht="15.6" hidden="1" x14ac:dyDescent="0.3">
      <c r="C92" s="69"/>
      <c r="D92" s="70"/>
      <c r="E92" s="71"/>
      <c r="F92" s="71"/>
      <c r="G92" s="72"/>
      <c r="H92" s="73"/>
      <c r="I92" s="71"/>
      <c r="J92" s="71"/>
      <c r="K92" s="102"/>
      <c r="L92" s="72"/>
      <c r="M92" s="72"/>
      <c r="N92" s="54"/>
      <c r="O92" s="54"/>
      <c r="P92" s="54"/>
      <c r="Q92" s="59"/>
      <c r="R92" s="53"/>
    </row>
    <row r="93" spans="3:19" ht="78" hidden="1" x14ac:dyDescent="0.3">
      <c r="C93" s="103" t="s">
        <v>142</v>
      </c>
      <c r="D93" s="76" t="s">
        <v>31</v>
      </c>
      <c r="E93" s="104" t="s">
        <v>143</v>
      </c>
      <c r="F93" s="104"/>
      <c r="G93" s="78">
        <v>793000</v>
      </c>
      <c r="H93" s="105"/>
      <c r="I93" s="104" t="s">
        <v>22</v>
      </c>
      <c r="J93" s="80" t="s">
        <v>132</v>
      </c>
      <c r="K93" s="106"/>
      <c r="L93" s="107"/>
      <c r="M93" s="107"/>
      <c r="N93" s="54"/>
      <c r="O93" s="54"/>
      <c r="P93" s="54"/>
      <c r="Q93" s="59"/>
      <c r="R93" s="53"/>
    </row>
    <row r="94" spans="3:19" ht="78" hidden="1" x14ac:dyDescent="0.3">
      <c r="C94" s="45" t="s">
        <v>144</v>
      </c>
      <c r="D94" s="34" t="s">
        <v>31</v>
      </c>
      <c r="E94" s="46" t="s">
        <v>143</v>
      </c>
      <c r="F94" s="46"/>
      <c r="G94" s="36">
        <v>793000</v>
      </c>
      <c r="H94" s="43"/>
      <c r="I94" s="46" t="s">
        <v>22</v>
      </c>
      <c r="J94" s="38" t="s">
        <v>132</v>
      </c>
      <c r="K94" s="53"/>
      <c r="L94" s="48"/>
      <c r="M94" s="48"/>
      <c r="N94" s="54"/>
      <c r="O94" s="54"/>
      <c r="P94" s="54"/>
      <c r="Q94" s="59"/>
      <c r="R94" s="53"/>
    </row>
    <row r="95" spans="3:19" ht="93.6" hidden="1" x14ac:dyDescent="0.3">
      <c r="C95" s="33" t="s">
        <v>145</v>
      </c>
      <c r="D95" s="34" t="s">
        <v>20</v>
      </c>
      <c r="E95" s="35" t="s">
        <v>146</v>
      </c>
      <c r="F95" s="35"/>
      <c r="G95" s="36">
        <v>274500</v>
      </c>
      <c r="H95" s="37"/>
      <c r="I95" s="35" t="s">
        <v>22</v>
      </c>
      <c r="J95" s="38" t="s">
        <v>132</v>
      </c>
      <c r="K95" s="39">
        <v>45657</v>
      </c>
      <c r="L95" s="40">
        <v>281820</v>
      </c>
      <c r="M95" s="40"/>
      <c r="N95" s="54">
        <f t="shared" ref="N95:N111" si="2">L95+M95</f>
        <v>281820</v>
      </c>
      <c r="O95" s="54"/>
      <c r="P95" s="54"/>
      <c r="Q95" s="59"/>
      <c r="R95" s="53"/>
    </row>
    <row r="96" spans="3:19" ht="93.6" hidden="1" x14ac:dyDescent="0.3">
      <c r="C96" s="33" t="s">
        <v>147</v>
      </c>
      <c r="D96" s="34" t="s">
        <v>20</v>
      </c>
      <c r="E96" s="35" t="s">
        <v>146</v>
      </c>
      <c r="F96" s="35"/>
      <c r="G96" s="36">
        <v>274500</v>
      </c>
      <c r="H96" s="37"/>
      <c r="I96" s="35" t="s">
        <v>22</v>
      </c>
      <c r="J96" s="38" t="s">
        <v>132</v>
      </c>
      <c r="K96" s="39">
        <v>45657</v>
      </c>
      <c r="L96" s="40">
        <v>281820</v>
      </c>
      <c r="M96" s="40"/>
      <c r="N96" s="54">
        <f t="shared" si="2"/>
        <v>281820</v>
      </c>
      <c r="O96" s="54"/>
      <c r="P96" s="54"/>
      <c r="Q96" s="59"/>
      <c r="R96" s="53"/>
    </row>
    <row r="97" spans="3:19" ht="93.6" hidden="1" x14ac:dyDescent="0.3">
      <c r="C97" s="33" t="s">
        <v>148</v>
      </c>
      <c r="D97" s="34" t="s">
        <v>20</v>
      </c>
      <c r="E97" s="35" t="s">
        <v>146</v>
      </c>
      <c r="F97" s="35"/>
      <c r="G97" s="36">
        <v>274500</v>
      </c>
      <c r="H97" s="37"/>
      <c r="I97" s="35" t="s">
        <v>22</v>
      </c>
      <c r="J97" s="38" t="s">
        <v>132</v>
      </c>
      <c r="K97" s="39">
        <v>45657</v>
      </c>
      <c r="L97" s="40">
        <v>281820</v>
      </c>
      <c r="M97" s="40"/>
      <c r="N97" s="54">
        <f t="shared" si="2"/>
        <v>281820</v>
      </c>
      <c r="O97" s="54"/>
      <c r="P97" s="54"/>
      <c r="Q97" s="59"/>
      <c r="R97" s="53"/>
    </row>
    <row r="98" spans="3:19" ht="46.8" hidden="1" x14ac:dyDescent="0.3">
      <c r="C98" s="33" t="s">
        <v>149</v>
      </c>
      <c r="D98" s="34" t="s">
        <v>54</v>
      </c>
      <c r="E98" s="35" t="s">
        <v>146</v>
      </c>
      <c r="F98" s="35"/>
      <c r="G98" s="36">
        <v>274500</v>
      </c>
      <c r="H98" s="43"/>
      <c r="I98" s="35" t="s">
        <v>22</v>
      </c>
      <c r="J98" s="38"/>
      <c r="K98" s="51">
        <v>45199</v>
      </c>
      <c r="L98" s="40">
        <v>129320</v>
      </c>
      <c r="M98" s="40">
        <v>61687.5</v>
      </c>
      <c r="N98" s="54">
        <f t="shared" si="2"/>
        <v>191007.5</v>
      </c>
      <c r="O98" s="54"/>
      <c r="P98" s="54"/>
      <c r="Q98" s="59"/>
      <c r="R98" s="53"/>
    </row>
    <row r="99" spans="3:19" ht="46.8" hidden="1" x14ac:dyDescent="0.3">
      <c r="C99" s="33" t="s">
        <v>150</v>
      </c>
      <c r="D99" s="34" t="s">
        <v>54</v>
      </c>
      <c r="E99" s="35" t="s">
        <v>146</v>
      </c>
      <c r="F99" s="35"/>
      <c r="G99" s="36">
        <v>274500</v>
      </c>
      <c r="H99" s="43"/>
      <c r="I99" s="35" t="s">
        <v>22</v>
      </c>
      <c r="J99" s="38"/>
      <c r="K99" s="51">
        <v>45199</v>
      </c>
      <c r="L99" s="40">
        <v>133870.6</v>
      </c>
      <c r="M99" s="40">
        <v>61687.5</v>
      </c>
      <c r="N99" s="54">
        <f t="shared" si="2"/>
        <v>195558.1</v>
      </c>
      <c r="O99" s="54"/>
      <c r="P99" s="54"/>
      <c r="Q99" s="59"/>
      <c r="R99" s="53"/>
    </row>
    <row r="100" spans="3:19" ht="78" hidden="1" x14ac:dyDescent="0.3">
      <c r="C100" s="33" t="s">
        <v>151</v>
      </c>
      <c r="D100" s="34" t="s">
        <v>57</v>
      </c>
      <c r="E100" s="35" t="s">
        <v>146</v>
      </c>
      <c r="F100" s="35"/>
      <c r="G100" s="36">
        <v>274500</v>
      </c>
      <c r="H100" s="43"/>
      <c r="I100" s="35" t="s">
        <v>22</v>
      </c>
      <c r="J100" s="38" t="s">
        <v>132</v>
      </c>
      <c r="K100" s="114"/>
      <c r="L100" s="48"/>
      <c r="M100" s="48"/>
      <c r="N100" s="54">
        <f t="shared" si="2"/>
        <v>0</v>
      </c>
      <c r="O100" s="54"/>
      <c r="P100" s="54"/>
      <c r="Q100" s="59"/>
      <c r="R100" s="53"/>
    </row>
    <row r="101" spans="3:19" ht="46.8" hidden="1" x14ac:dyDescent="0.3">
      <c r="C101" s="33" t="s">
        <v>152</v>
      </c>
      <c r="D101" s="34" t="s">
        <v>27</v>
      </c>
      <c r="E101" s="35" t="s">
        <v>146</v>
      </c>
      <c r="F101" s="35"/>
      <c r="G101" s="36">
        <v>274500</v>
      </c>
      <c r="H101" s="43"/>
      <c r="I101" s="35" t="s">
        <v>22</v>
      </c>
      <c r="J101" s="38"/>
      <c r="K101" s="94">
        <v>45199</v>
      </c>
      <c r="L101" s="48">
        <v>143230</v>
      </c>
      <c r="M101" s="48">
        <v>131270</v>
      </c>
      <c r="N101" s="54">
        <f t="shared" si="2"/>
        <v>274500</v>
      </c>
      <c r="O101" s="54"/>
      <c r="P101" s="54"/>
      <c r="Q101" s="59"/>
      <c r="R101" s="53"/>
    </row>
    <row r="102" spans="3:19" ht="93.6" hidden="1" x14ac:dyDescent="0.3">
      <c r="C102" s="33" t="s">
        <v>153</v>
      </c>
      <c r="D102" s="34" t="s">
        <v>35</v>
      </c>
      <c r="E102" s="35" t="s">
        <v>146</v>
      </c>
      <c r="F102" s="35"/>
      <c r="G102" s="36">
        <v>302406</v>
      </c>
      <c r="H102" s="43"/>
      <c r="I102" s="35" t="s">
        <v>22</v>
      </c>
      <c r="J102" s="38"/>
      <c r="K102" s="52">
        <v>45168</v>
      </c>
      <c r="L102" s="40">
        <v>129320</v>
      </c>
      <c r="M102" s="40">
        <v>44498</v>
      </c>
      <c r="N102" s="54">
        <f t="shared" si="2"/>
        <v>173818</v>
      </c>
      <c r="O102" s="54"/>
      <c r="P102" s="54"/>
      <c r="Q102" s="59"/>
      <c r="R102" s="53"/>
    </row>
    <row r="103" spans="3:19" ht="46.8" hidden="1" x14ac:dyDescent="0.3">
      <c r="C103" s="33" t="s">
        <v>154</v>
      </c>
      <c r="D103" s="34" t="s">
        <v>155</v>
      </c>
      <c r="E103" s="35" t="s">
        <v>146</v>
      </c>
      <c r="F103" s="35"/>
      <c r="G103" s="36">
        <v>134771</v>
      </c>
      <c r="H103" s="43"/>
      <c r="I103" s="35" t="s">
        <v>22</v>
      </c>
      <c r="J103" s="38"/>
      <c r="K103" s="115">
        <v>44908</v>
      </c>
      <c r="L103" s="40">
        <v>134881</v>
      </c>
      <c r="M103" s="40">
        <v>47272.04</v>
      </c>
      <c r="N103" s="54">
        <f t="shared" si="2"/>
        <v>182153.04</v>
      </c>
      <c r="O103" s="54"/>
      <c r="P103" s="54"/>
      <c r="Q103" s="59"/>
      <c r="R103" s="53"/>
    </row>
    <row r="104" spans="3:19" ht="78" hidden="1" x14ac:dyDescent="0.3">
      <c r="C104" s="33" t="s">
        <v>156</v>
      </c>
      <c r="D104" s="34" t="s">
        <v>157</v>
      </c>
      <c r="E104" s="35" t="s">
        <v>146</v>
      </c>
      <c r="F104" s="35"/>
      <c r="G104" s="36">
        <v>277867</v>
      </c>
      <c r="H104" s="43"/>
      <c r="I104" s="35" t="s">
        <v>22</v>
      </c>
      <c r="J104" s="38" t="s">
        <v>132</v>
      </c>
      <c r="K104" s="51"/>
      <c r="L104" s="40">
        <v>214720</v>
      </c>
      <c r="M104" s="40"/>
      <c r="N104" s="54">
        <f t="shared" si="2"/>
        <v>214720</v>
      </c>
      <c r="O104" s="54"/>
      <c r="P104" s="54"/>
      <c r="Q104" s="59"/>
      <c r="R104" s="53"/>
    </row>
    <row r="105" spans="3:19" ht="46.8" hidden="1" x14ac:dyDescent="0.3">
      <c r="C105" s="33" t="s">
        <v>158</v>
      </c>
      <c r="D105" s="34" t="s">
        <v>115</v>
      </c>
      <c r="E105" s="35" t="s">
        <v>146</v>
      </c>
      <c r="F105" s="35"/>
      <c r="G105" s="36">
        <v>274500</v>
      </c>
      <c r="H105" s="98"/>
      <c r="I105" s="35" t="s">
        <v>22</v>
      </c>
      <c r="J105" s="38"/>
      <c r="K105" s="99">
        <v>45107</v>
      </c>
      <c r="L105" s="40">
        <v>173918.32</v>
      </c>
      <c r="M105" s="48"/>
      <c r="N105" s="54">
        <f t="shared" si="2"/>
        <v>173918.32</v>
      </c>
      <c r="O105" s="54"/>
      <c r="P105" s="54"/>
      <c r="Q105" s="59"/>
      <c r="R105" s="53"/>
    </row>
    <row r="106" spans="3:19" ht="78" hidden="1" x14ac:dyDescent="0.3">
      <c r="C106" s="33" t="s">
        <v>159</v>
      </c>
      <c r="D106" s="34" t="s">
        <v>115</v>
      </c>
      <c r="E106" s="35" t="s">
        <v>146</v>
      </c>
      <c r="F106" s="35"/>
      <c r="G106" s="36">
        <v>274500</v>
      </c>
      <c r="H106" s="98"/>
      <c r="I106" s="35" t="s">
        <v>22</v>
      </c>
      <c r="J106" s="38" t="s">
        <v>132</v>
      </c>
      <c r="K106" s="99"/>
      <c r="L106" s="40"/>
      <c r="M106" s="48"/>
      <c r="N106" s="54">
        <f t="shared" si="2"/>
        <v>0</v>
      </c>
      <c r="O106" s="54"/>
      <c r="P106" s="54"/>
      <c r="Q106" s="59"/>
      <c r="R106" s="53"/>
    </row>
    <row r="107" spans="3:19" ht="43.95" customHeight="1" x14ac:dyDescent="0.3">
      <c r="C107" s="33" t="s">
        <v>140</v>
      </c>
      <c r="D107" s="34" t="s">
        <v>42</v>
      </c>
      <c r="E107" s="35" t="s">
        <v>146</v>
      </c>
      <c r="F107" s="35" t="s">
        <v>43</v>
      </c>
      <c r="G107" s="36">
        <v>274500</v>
      </c>
      <c r="H107" s="43"/>
      <c r="I107" s="35" t="s">
        <v>22</v>
      </c>
      <c r="J107" s="38" t="s">
        <v>40</v>
      </c>
      <c r="K107" s="93">
        <v>44984</v>
      </c>
      <c r="L107" s="40">
        <v>150975</v>
      </c>
      <c r="M107" s="40">
        <v>0</v>
      </c>
      <c r="N107" s="54">
        <f t="shared" si="2"/>
        <v>150975</v>
      </c>
      <c r="O107" s="55">
        <f>G107-N107</f>
        <v>123525</v>
      </c>
      <c r="P107" s="56" t="s">
        <v>122</v>
      </c>
      <c r="Q107" s="100"/>
      <c r="R107" s="53"/>
      <c r="S107" s="58"/>
    </row>
    <row r="108" spans="3:19" ht="46.8" x14ac:dyDescent="0.3">
      <c r="C108" s="33" t="s">
        <v>160</v>
      </c>
      <c r="D108" s="34" t="s">
        <v>42</v>
      </c>
      <c r="E108" s="35" t="s">
        <v>146</v>
      </c>
      <c r="F108" s="35" t="s">
        <v>161</v>
      </c>
      <c r="G108" s="36">
        <v>359265</v>
      </c>
      <c r="H108" s="43"/>
      <c r="I108" s="35" t="s">
        <v>22</v>
      </c>
      <c r="J108" s="38"/>
      <c r="K108" s="93">
        <v>45291</v>
      </c>
      <c r="L108" s="40">
        <v>150975</v>
      </c>
      <c r="M108" s="116">
        <v>30000</v>
      </c>
      <c r="N108" s="54">
        <f t="shared" si="2"/>
        <v>180975</v>
      </c>
      <c r="O108" s="55">
        <f>G108-N108</f>
        <v>178290</v>
      </c>
      <c r="P108" s="56"/>
      <c r="Q108" s="113" t="s">
        <v>141</v>
      </c>
      <c r="R108" s="53"/>
      <c r="S108" s="58"/>
    </row>
    <row r="109" spans="3:19" ht="46.8" x14ac:dyDescent="0.3">
      <c r="C109" s="33" t="s">
        <v>162</v>
      </c>
      <c r="D109" s="34" t="s">
        <v>42</v>
      </c>
      <c r="E109" s="35" t="s">
        <v>146</v>
      </c>
      <c r="F109" s="35" t="s">
        <v>69</v>
      </c>
      <c r="G109" s="36">
        <v>274500</v>
      </c>
      <c r="H109" s="43"/>
      <c r="I109" s="35" t="s">
        <v>22</v>
      </c>
      <c r="J109" s="38"/>
      <c r="K109" s="93">
        <v>45473</v>
      </c>
      <c r="L109" s="40">
        <v>150975</v>
      </c>
      <c r="M109" s="116">
        <v>50000</v>
      </c>
      <c r="N109" s="54">
        <f t="shared" si="2"/>
        <v>200975</v>
      </c>
      <c r="O109" s="55">
        <f>G109-N109</f>
        <v>73525</v>
      </c>
      <c r="P109" s="109"/>
      <c r="Q109" s="113" t="s">
        <v>163</v>
      </c>
      <c r="R109" s="53"/>
      <c r="S109" s="58"/>
    </row>
    <row r="110" spans="3:19" ht="62.4" hidden="1" x14ac:dyDescent="0.3">
      <c r="C110" s="33" t="s">
        <v>164</v>
      </c>
      <c r="D110" s="34" t="s">
        <v>46</v>
      </c>
      <c r="E110" s="35" t="s">
        <v>146</v>
      </c>
      <c r="F110" s="35"/>
      <c r="G110" s="36">
        <v>274500</v>
      </c>
      <c r="H110" s="43"/>
      <c r="I110" s="35" t="s">
        <v>22</v>
      </c>
      <c r="J110" s="38"/>
      <c r="K110" s="52">
        <v>45199</v>
      </c>
      <c r="L110" s="40">
        <v>139500</v>
      </c>
      <c r="M110" s="40">
        <v>10000</v>
      </c>
      <c r="N110" s="54">
        <f t="shared" si="2"/>
        <v>149500</v>
      </c>
      <c r="O110" s="54"/>
      <c r="P110" s="54"/>
      <c r="Q110" s="59"/>
      <c r="R110" s="53"/>
    </row>
    <row r="111" spans="3:19" ht="78" hidden="1" x14ac:dyDescent="0.3">
      <c r="C111" s="60" t="s">
        <v>165</v>
      </c>
      <c r="D111" s="61" t="s">
        <v>166</v>
      </c>
      <c r="E111" s="62" t="s">
        <v>146</v>
      </c>
      <c r="F111" s="62"/>
      <c r="G111" s="63">
        <v>313621</v>
      </c>
      <c r="H111" s="64"/>
      <c r="I111" s="62" t="s">
        <v>22</v>
      </c>
      <c r="J111" s="65" t="s">
        <v>132</v>
      </c>
      <c r="K111" s="66">
        <v>45291</v>
      </c>
      <c r="L111" s="67">
        <f>141900*1.22</f>
        <v>173118</v>
      </c>
      <c r="M111" s="67"/>
      <c r="N111" s="54">
        <f t="shared" si="2"/>
        <v>173118</v>
      </c>
      <c r="O111" s="54"/>
      <c r="P111" s="54"/>
      <c r="Q111" s="59"/>
      <c r="R111" s="53"/>
    </row>
    <row r="112" spans="3:19" s="68" customFormat="1" ht="15.6" hidden="1" x14ac:dyDescent="0.3">
      <c r="C112" s="69"/>
      <c r="D112" s="70"/>
      <c r="E112" s="71"/>
      <c r="F112" s="71"/>
      <c r="G112" s="72"/>
      <c r="H112" s="73"/>
      <c r="I112" s="71"/>
      <c r="J112" s="71"/>
      <c r="K112" s="74"/>
      <c r="L112" s="72"/>
      <c r="M112" s="72"/>
      <c r="N112" s="54"/>
      <c r="O112" s="54"/>
      <c r="P112" s="54"/>
      <c r="Q112" s="59"/>
      <c r="R112" s="53"/>
    </row>
    <row r="113" spans="3:18" ht="78" hidden="1" x14ac:dyDescent="0.3">
      <c r="C113" s="75" t="s">
        <v>167</v>
      </c>
      <c r="D113" s="76" t="s">
        <v>33</v>
      </c>
      <c r="E113" s="77" t="s">
        <v>168</v>
      </c>
      <c r="F113" s="77"/>
      <c r="G113" s="78">
        <v>2403400</v>
      </c>
      <c r="H113" s="105"/>
      <c r="I113" s="77" t="s">
        <v>169</v>
      </c>
      <c r="J113" s="80" t="s">
        <v>40</v>
      </c>
      <c r="K113" s="117">
        <v>45093</v>
      </c>
      <c r="L113" s="82">
        <v>2239633.7599999998</v>
      </c>
      <c r="M113" s="82"/>
      <c r="N113" s="54">
        <f>L113+M113</f>
        <v>2239633.7599999998</v>
      </c>
      <c r="O113" s="54"/>
      <c r="P113" s="54"/>
      <c r="Q113" s="59"/>
      <c r="R113" s="53"/>
    </row>
    <row r="114" spans="3:18" ht="93.6" hidden="1" x14ac:dyDescent="0.3">
      <c r="C114" s="60" t="s">
        <v>170</v>
      </c>
      <c r="D114" s="61" t="s">
        <v>39</v>
      </c>
      <c r="E114" s="62" t="s">
        <v>168</v>
      </c>
      <c r="F114" s="62"/>
      <c r="G114" s="63">
        <v>2474383</v>
      </c>
      <c r="H114" s="64"/>
      <c r="I114" s="62" t="s">
        <v>22</v>
      </c>
      <c r="J114" s="65" t="s">
        <v>132</v>
      </c>
      <c r="K114" s="118"/>
      <c r="L114" s="67">
        <v>2474383</v>
      </c>
      <c r="M114" s="85"/>
      <c r="N114" s="54">
        <f>L114+M114</f>
        <v>2474383</v>
      </c>
      <c r="O114" s="54"/>
      <c r="P114" s="54"/>
      <c r="Q114" s="59"/>
      <c r="R114" s="53"/>
    </row>
    <row r="115" spans="3:18" s="68" customFormat="1" ht="15.6" hidden="1" x14ac:dyDescent="0.3">
      <c r="C115" s="69"/>
      <c r="D115" s="70"/>
      <c r="E115" s="71"/>
      <c r="F115" s="71"/>
      <c r="G115" s="72"/>
      <c r="H115" s="73"/>
      <c r="I115" s="71"/>
      <c r="J115" s="71"/>
      <c r="K115" s="119"/>
      <c r="L115" s="72"/>
      <c r="M115" s="92"/>
      <c r="N115" s="54"/>
      <c r="O115" s="54"/>
      <c r="P115" s="54"/>
      <c r="Q115" s="59"/>
      <c r="R115" s="53"/>
    </row>
    <row r="116" spans="3:18" ht="78" hidden="1" x14ac:dyDescent="0.3">
      <c r="C116" s="75" t="s">
        <v>171</v>
      </c>
      <c r="D116" s="76" t="s">
        <v>27</v>
      </c>
      <c r="E116" s="77" t="s">
        <v>172</v>
      </c>
      <c r="F116" s="77"/>
      <c r="G116" s="78">
        <v>914000</v>
      </c>
      <c r="H116" s="105"/>
      <c r="I116" s="77" t="s">
        <v>22</v>
      </c>
      <c r="J116" s="80" t="s">
        <v>132</v>
      </c>
      <c r="K116" s="120"/>
      <c r="L116" s="107"/>
      <c r="M116" s="107"/>
      <c r="N116" s="54"/>
      <c r="O116" s="54"/>
      <c r="P116" s="54"/>
      <c r="Q116" s="59"/>
      <c r="R116" s="53"/>
    </row>
    <row r="117" spans="3:18" ht="78" hidden="1" x14ac:dyDescent="0.3">
      <c r="C117" s="33" t="s">
        <v>173</v>
      </c>
      <c r="D117" s="34" t="s">
        <v>27</v>
      </c>
      <c r="E117" s="35" t="s">
        <v>172</v>
      </c>
      <c r="F117" s="35"/>
      <c r="G117" s="36">
        <v>914000</v>
      </c>
      <c r="H117" s="43"/>
      <c r="I117" s="35" t="s">
        <v>22</v>
      </c>
      <c r="J117" s="38" t="s">
        <v>132</v>
      </c>
      <c r="K117" s="94"/>
      <c r="L117" s="48"/>
      <c r="M117" s="48"/>
      <c r="N117" s="54"/>
      <c r="O117" s="54"/>
      <c r="P117" s="54"/>
      <c r="Q117" s="59"/>
      <c r="R117" s="53"/>
    </row>
    <row r="118" spans="3:18" ht="78" hidden="1" x14ac:dyDescent="0.3">
      <c r="C118" s="45" t="s">
        <v>174</v>
      </c>
      <c r="D118" s="34" t="s">
        <v>31</v>
      </c>
      <c r="E118" s="46" t="s">
        <v>172</v>
      </c>
      <c r="F118" s="46"/>
      <c r="G118" s="36">
        <v>914000</v>
      </c>
      <c r="H118" s="43"/>
      <c r="I118" s="46" t="s">
        <v>22</v>
      </c>
      <c r="J118" s="38" t="s">
        <v>132</v>
      </c>
      <c r="K118" s="53"/>
      <c r="L118" s="48"/>
      <c r="M118" s="48"/>
      <c r="N118" s="54"/>
      <c r="O118" s="54"/>
      <c r="P118" s="54"/>
      <c r="Q118" s="59"/>
      <c r="R118" s="53"/>
    </row>
    <row r="119" spans="3:18" ht="78" hidden="1" x14ac:dyDescent="0.3">
      <c r="C119" s="33" t="s">
        <v>175</v>
      </c>
      <c r="D119" s="34" t="s">
        <v>33</v>
      </c>
      <c r="E119" s="35" t="s">
        <v>172</v>
      </c>
      <c r="F119" s="35"/>
      <c r="G119" s="36">
        <v>914000</v>
      </c>
      <c r="H119" s="43"/>
      <c r="I119" s="35" t="s">
        <v>22</v>
      </c>
      <c r="J119" s="38"/>
      <c r="K119" s="51">
        <v>45626</v>
      </c>
      <c r="L119" s="40">
        <v>692872.16</v>
      </c>
      <c r="M119" s="40">
        <v>371127.84</v>
      </c>
      <c r="N119" s="54">
        <v>1064000</v>
      </c>
      <c r="O119" s="54"/>
      <c r="P119" s="54"/>
      <c r="Q119" s="59"/>
      <c r="R119" s="53"/>
    </row>
    <row r="120" spans="3:18" ht="78" hidden="1" x14ac:dyDescent="0.3">
      <c r="C120" s="33" t="s">
        <v>176</v>
      </c>
      <c r="D120" s="34" t="s">
        <v>33</v>
      </c>
      <c r="E120" s="35" t="s">
        <v>172</v>
      </c>
      <c r="F120" s="35"/>
      <c r="G120" s="36">
        <v>914000</v>
      </c>
      <c r="H120" s="43"/>
      <c r="I120" s="35" t="s">
        <v>22</v>
      </c>
      <c r="J120" s="38"/>
      <c r="K120" s="51">
        <v>45626</v>
      </c>
      <c r="L120" s="40">
        <v>692872.16</v>
      </c>
      <c r="M120" s="40">
        <v>371127.84</v>
      </c>
      <c r="N120" s="54">
        <v>1064000</v>
      </c>
      <c r="O120" s="54"/>
      <c r="P120" s="54"/>
      <c r="Q120" s="59"/>
      <c r="R120" s="53"/>
    </row>
    <row r="121" spans="3:18" ht="46.8" hidden="1" x14ac:dyDescent="0.3">
      <c r="C121" s="60" t="s">
        <v>177</v>
      </c>
      <c r="D121" s="61" t="s">
        <v>178</v>
      </c>
      <c r="E121" s="62" t="s">
        <v>172</v>
      </c>
      <c r="F121" s="62"/>
      <c r="G121" s="63">
        <v>914000</v>
      </c>
      <c r="H121" s="64"/>
      <c r="I121" s="62" t="s">
        <v>22</v>
      </c>
      <c r="J121" s="65"/>
      <c r="K121" s="66">
        <v>45107</v>
      </c>
      <c r="L121" s="67">
        <v>627541.12</v>
      </c>
      <c r="M121" s="67">
        <v>137311</v>
      </c>
      <c r="N121" s="54">
        <f>L121+M121</f>
        <v>764852.12</v>
      </c>
      <c r="O121" s="54"/>
      <c r="P121" s="54"/>
      <c r="Q121" s="59"/>
      <c r="R121" s="53"/>
    </row>
    <row r="122" spans="3:18" s="68" customFormat="1" ht="15.6" hidden="1" x14ac:dyDescent="0.3">
      <c r="C122" s="69"/>
      <c r="D122" s="70"/>
      <c r="E122" s="71"/>
      <c r="F122" s="71"/>
      <c r="G122" s="72"/>
      <c r="H122" s="73"/>
      <c r="I122" s="71"/>
      <c r="J122" s="71"/>
      <c r="K122" s="74"/>
      <c r="L122" s="72"/>
      <c r="M122" s="72"/>
      <c r="N122" s="54"/>
      <c r="O122" s="54"/>
      <c r="P122" s="54"/>
      <c r="Q122" s="59"/>
      <c r="R122" s="53"/>
    </row>
    <row r="123" spans="3:18" ht="93.6" hidden="1" x14ac:dyDescent="0.3">
      <c r="C123" s="75" t="s">
        <v>179</v>
      </c>
      <c r="D123" s="76" t="s">
        <v>20</v>
      </c>
      <c r="E123" s="77" t="s">
        <v>180</v>
      </c>
      <c r="F123" s="77"/>
      <c r="G123" s="78">
        <v>280000</v>
      </c>
      <c r="H123" s="79"/>
      <c r="I123" s="77" t="s">
        <v>22</v>
      </c>
      <c r="J123" s="80"/>
      <c r="K123" s="81">
        <v>45657</v>
      </c>
      <c r="L123" s="82"/>
      <c r="M123" s="82">
        <v>220265.5</v>
      </c>
      <c r="N123" s="54">
        <v>220265.5</v>
      </c>
      <c r="O123" s="54"/>
      <c r="P123" s="54"/>
      <c r="Q123" s="59"/>
      <c r="R123" s="53"/>
    </row>
    <row r="124" spans="3:18" ht="93.6" hidden="1" x14ac:dyDescent="0.3">
      <c r="C124" s="33" t="s">
        <v>181</v>
      </c>
      <c r="D124" s="34" t="s">
        <v>20</v>
      </c>
      <c r="E124" s="35" t="s">
        <v>180</v>
      </c>
      <c r="F124" s="35"/>
      <c r="G124" s="36">
        <v>409472</v>
      </c>
      <c r="H124" s="37"/>
      <c r="I124" s="35" t="s">
        <v>22</v>
      </c>
      <c r="J124" s="38"/>
      <c r="K124" s="39">
        <v>45657</v>
      </c>
      <c r="L124" s="40"/>
      <c r="M124" s="40">
        <v>277945.5</v>
      </c>
      <c r="N124" s="54">
        <v>277945.5</v>
      </c>
      <c r="O124" s="54"/>
      <c r="P124" s="54"/>
      <c r="Q124" s="59"/>
      <c r="R124" s="53"/>
    </row>
    <row r="125" spans="3:18" ht="46.8" hidden="1" x14ac:dyDescent="0.3">
      <c r="C125" s="33" t="s">
        <v>182</v>
      </c>
      <c r="D125" s="34" t="s">
        <v>54</v>
      </c>
      <c r="E125" s="35" t="s">
        <v>180</v>
      </c>
      <c r="F125" s="35"/>
      <c r="G125" s="36">
        <v>280600</v>
      </c>
      <c r="H125" s="43"/>
      <c r="I125" s="35" t="s">
        <v>22</v>
      </c>
      <c r="J125" s="38" t="s">
        <v>183</v>
      </c>
      <c r="K125" s="51"/>
      <c r="L125" s="40"/>
      <c r="M125" s="40">
        <v>92325</v>
      </c>
      <c r="N125" s="54"/>
      <c r="O125" s="54"/>
      <c r="P125" s="54"/>
      <c r="Q125" s="59"/>
      <c r="R125" s="53"/>
    </row>
    <row r="126" spans="3:18" ht="46.8" hidden="1" x14ac:dyDescent="0.3">
      <c r="C126" s="33" t="s">
        <v>184</v>
      </c>
      <c r="D126" s="34" t="s">
        <v>54</v>
      </c>
      <c r="E126" s="35" t="s">
        <v>180</v>
      </c>
      <c r="F126" s="35"/>
      <c r="G126" s="36">
        <v>280600</v>
      </c>
      <c r="H126" s="43"/>
      <c r="I126" s="35" t="s">
        <v>22</v>
      </c>
      <c r="J126" s="38" t="s">
        <v>185</v>
      </c>
      <c r="K126" s="51"/>
      <c r="L126" s="40"/>
      <c r="M126" s="40">
        <v>92325</v>
      </c>
      <c r="N126" s="54"/>
      <c r="O126" s="54"/>
      <c r="P126" s="54"/>
      <c r="Q126" s="59"/>
      <c r="R126" s="53"/>
    </row>
    <row r="127" spans="3:18" ht="39.75" hidden="1" customHeight="1" x14ac:dyDescent="0.3">
      <c r="C127" s="121" t="s">
        <v>186</v>
      </c>
      <c r="D127" s="122" t="s">
        <v>54</v>
      </c>
      <c r="E127" s="123" t="s">
        <v>180</v>
      </c>
      <c r="F127" s="123"/>
      <c r="G127" s="36">
        <v>280600</v>
      </c>
      <c r="H127" s="124"/>
      <c r="I127" s="123" t="s">
        <v>22</v>
      </c>
      <c r="J127" s="83" t="s">
        <v>58</v>
      </c>
      <c r="K127" s="51">
        <v>45291</v>
      </c>
      <c r="L127" s="40">
        <v>246574.2</v>
      </c>
      <c r="M127" s="40">
        <v>92325</v>
      </c>
      <c r="N127" s="54">
        <v>338899.20000000001</v>
      </c>
      <c r="O127" s="54"/>
      <c r="P127" s="54"/>
      <c r="Q127" s="59"/>
      <c r="R127" s="53"/>
    </row>
    <row r="128" spans="3:18" ht="46.8" hidden="1" x14ac:dyDescent="0.3">
      <c r="C128" s="33" t="s">
        <v>187</v>
      </c>
      <c r="D128" s="34" t="s">
        <v>54</v>
      </c>
      <c r="E128" s="35" t="s">
        <v>180</v>
      </c>
      <c r="F128" s="35"/>
      <c r="G128" s="36">
        <v>280600</v>
      </c>
      <c r="H128" s="43"/>
      <c r="I128" s="35" t="s">
        <v>22</v>
      </c>
      <c r="J128" s="38" t="s">
        <v>185</v>
      </c>
      <c r="K128" s="51"/>
      <c r="L128" s="40"/>
      <c r="M128" s="40">
        <v>92325</v>
      </c>
      <c r="N128" s="54"/>
      <c r="O128" s="54"/>
      <c r="P128" s="54"/>
      <c r="Q128" s="59"/>
      <c r="R128" s="53"/>
    </row>
    <row r="129" spans="3:18" ht="46.8" hidden="1" x14ac:dyDescent="0.3">
      <c r="C129" s="33" t="s">
        <v>188</v>
      </c>
      <c r="D129" s="34" t="s">
        <v>54</v>
      </c>
      <c r="E129" s="35" t="s">
        <v>180</v>
      </c>
      <c r="F129" s="35"/>
      <c r="G129" s="36">
        <v>288915</v>
      </c>
      <c r="H129" s="43"/>
      <c r="I129" s="35" t="s">
        <v>22</v>
      </c>
      <c r="J129" s="38" t="s">
        <v>185</v>
      </c>
      <c r="K129" s="51">
        <v>45291</v>
      </c>
      <c r="L129" s="40">
        <v>264328.49</v>
      </c>
      <c r="M129" s="40">
        <v>79018.740000000005</v>
      </c>
      <c r="N129" s="54">
        <v>343347.23</v>
      </c>
      <c r="O129" s="54"/>
      <c r="P129" s="54"/>
      <c r="Q129" s="59"/>
      <c r="R129" s="53"/>
    </row>
    <row r="130" spans="3:18" ht="46.8" hidden="1" x14ac:dyDescent="0.3">
      <c r="C130" s="45" t="s">
        <v>189</v>
      </c>
      <c r="D130" s="34" t="s">
        <v>54</v>
      </c>
      <c r="E130" s="46" t="s">
        <v>180</v>
      </c>
      <c r="F130" s="46"/>
      <c r="G130" s="36">
        <v>244000</v>
      </c>
      <c r="H130" s="125"/>
      <c r="I130" s="46" t="s">
        <v>22</v>
      </c>
      <c r="J130" s="83" t="s">
        <v>58</v>
      </c>
      <c r="K130" s="51"/>
      <c r="L130" s="40"/>
      <c r="M130" s="40"/>
      <c r="N130" s="54"/>
      <c r="O130" s="54"/>
      <c r="P130" s="54"/>
      <c r="Q130" s="59"/>
      <c r="R130" s="53"/>
    </row>
    <row r="131" spans="3:18" ht="46.8" hidden="1" x14ac:dyDescent="0.3">
      <c r="C131" s="33" t="s">
        <v>190</v>
      </c>
      <c r="D131" s="34" t="s">
        <v>54</v>
      </c>
      <c r="E131" s="35" t="s">
        <v>180</v>
      </c>
      <c r="F131" s="35"/>
      <c r="G131" s="36">
        <v>280600</v>
      </c>
      <c r="H131" s="43"/>
      <c r="I131" s="35" t="s">
        <v>22</v>
      </c>
      <c r="J131" s="38" t="s">
        <v>185</v>
      </c>
      <c r="K131" s="51"/>
      <c r="L131" s="40"/>
      <c r="M131" s="40">
        <v>92325</v>
      </c>
      <c r="N131" s="54"/>
      <c r="O131" s="54"/>
      <c r="P131" s="54"/>
      <c r="Q131" s="59"/>
      <c r="R131" s="53"/>
    </row>
    <row r="132" spans="3:18" ht="46.8" hidden="1" x14ac:dyDescent="0.3">
      <c r="C132" s="33" t="s">
        <v>191</v>
      </c>
      <c r="D132" s="34" t="s">
        <v>54</v>
      </c>
      <c r="E132" s="35" t="s">
        <v>180</v>
      </c>
      <c r="F132" s="35"/>
      <c r="G132" s="36">
        <v>280600</v>
      </c>
      <c r="H132" s="43"/>
      <c r="I132" s="35" t="s">
        <v>22</v>
      </c>
      <c r="J132" s="38" t="s">
        <v>185</v>
      </c>
      <c r="K132" s="51"/>
      <c r="L132" s="40"/>
      <c r="M132" s="40">
        <v>92325</v>
      </c>
      <c r="N132" s="54"/>
      <c r="O132" s="54"/>
      <c r="P132" s="54"/>
      <c r="Q132" s="59"/>
      <c r="R132" s="53"/>
    </row>
    <row r="133" spans="3:18" ht="62.4" hidden="1" x14ac:dyDescent="0.3">
      <c r="C133" s="33" t="s">
        <v>192</v>
      </c>
      <c r="D133" s="34" t="s">
        <v>57</v>
      </c>
      <c r="E133" s="35" t="s">
        <v>180</v>
      </c>
      <c r="F133" s="35"/>
      <c r="G133" s="36">
        <v>244000</v>
      </c>
      <c r="H133" s="43"/>
      <c r="I133" s="35" t="s">
        <v>22</v>
      </c>
      <c r="J133" s="38" t="s">
        <v>185</v>
      </c>
      <c r="K133" s="114"/>
      <c r="L133" s="48"/>
      <c r="M133" s="48"/>
      <c r="N133" s="54"/>
      <c r="O133" s="54"/>
      <c r="P133" s="54"/>
      <c r="Q133" s="59"/>
      <c r="R133" s="53"/>
    </row>
    <row r="134" spans="3:18" ht="62.4" hidden="1" x14ac:dyDescent="0.3">
      <c r="C134" s="33" t="s">
        <v>193</v>
      </c>
      <c r="D134" s="34" t="s">
        <v>57</v>
      </c>
      <c r="E134" s="35" t="s">
        <v>180</v>
      </c>
      <c r="F134" s="35"/>
      <c r="G134" s="36">
        <v>244000</v>
      </c>
      <c r="H134" s="43"/>
      <c r="I134" s="35" t="s">
        <v>22</v>
      </c>
      <c r="J134" s="38" t="s">
        <v>185</v>
      </c>
      <c r="K134" s="114"/>
      <c r="L134" s="48"/>
      <c r="M134" s="48"/>
      <c r="N134" s="54"/>
      <c r="O134" s="54"/>
      <c r="P134" s="54"/>
      <c r="Q134" s="59"/>
      <c r="R134" s="53"/>
    </row>
    <row r="135" spans="3:18" ht="62.4" hidden="1" x14ac:dyDescent="0.3">
      <c r="C135" s="33" t="s">
        <v>194</v>
      </c>
      <c r="D135" s="34" t="s">
        <v>57</v>
      </c>
      <c r="E135" s="35" t="s">
        <v>180</v>
      </c>
      <c r="F135" s="35"/>
      <c r="G135" s="36">
        <v>276796</v>
      </c>
      <c r="H135" s="43"/>
      <c r="I135" s="35" t="s">
        <v>22</v>
      </c>
      <c r="J135" s="38" t="s">
        <v>185</v>
      </c>
      <c r="K135" s="114"/>
      <c r="L135" s="48"/>
      <c r="M135" s="48"/>
      <c r="N135" s="54"/>
      <c r="O135" s="54"/>
      <c r="P135" s="54"/>
      <c r="Q135" s="59"/>
      <c r="R135" s="53"/>
    </row>
    <row r="136" spans="3:18" ht="46.8" hidden="1" x14ac:dyDescent="0.3">
      <c r="C136" s="33" t="s">
        <v>195</v>
      </c>
      <c r="D136" s="34" t="s">
        <v>27</v>
      </c>
      <c r="E136" s="35" t="s">
        <v>180</v>
      </c>
      <c r="F136" s="35"/>
      <c r="G136" s="36">
        <v>278720</v>
      </c>
      <c r="H136" s="43"/>
      <c r="I136" s="35" t="s">
        <v>22</v>
      </c>
      <c r="J136" s="38" t="s">
        <v>185</v>
      </c>
      <c r="K136" s="94"/>
      <c r="L136" s="48">
        <v>243329</v>
      </c>
      <c r="M136" s="48">
        <v>35391</v>
      </c>
      <c r="N136" s="54">
        <v>278720</v>
      </c>
      <c r="O136" s="54"/>
      <c r="P136" s="54"/>
      <c r="Q136" s="59"/>
      <c r="R136" s="53"/>
    </row>
    <row r="137" spans="3:18" ht="46.8" hidden="1" x14ac:dyDescent="0.3">
      <c r="C137" s="33" t="s">
        <v>196</v>
      </c>
      <c r="D137" s="34" t="s">
        <v>27</v>
      </c>
      <c r="E137" s="35" t="s">
        <v>180</v>
      </c>
      <c r="F137" s="35"/>
      <c r="G137" s="36">
        <v>244000</v>
      </c>
      <c r="H137" s="43"/>
      <c r="I137" s="35" t="s">
        <v>22</v>
      </c>
      <c r="J137" s="38" t="s">
        <v>185</v>
      </c>
      <c r="K137" s="94">
        <v>45291</v>
      </c>
      <c r="L137" s="48">
        <v>204838</v>
      </c>
      <c r="M137" s="48">
        <v>39162</v>
      </c>
      <c r="N137" s="54">
        <v>244000</v>
      </c>
      <c r="O137" s="54"/>
      <c r="P137" s="54"/>
      <c r="Q137" s="59"/>
      <c r="R137" s="53"/>
    </row>
    <row r="138" spans="3:18" ht="46.8" hidden="1" x14ac:dyDescent="0.3">
      <c r="C138" s="33" t="s">
        <v>197</v>
      </c>
      <c r="D138" s="34" t="s">
        <v>27</v>
      </c>
      <c r="E138" s="35" t="s">
        <v>180</v>
      </c>
      <c r="F138" s="35"/>
      <c r="G138" s="36">
        <v>264000</v>
      </c>
      <c r="H138" s="43"/>
      <c r="I138" s="35" t="s">
        <v>22</v>
      </c>
      <c r="J138" s="38" t="s">
        <v>185</v>
      </c>
      <c r="K138" s="94"/>
      <c r="L138" s="48"/>
      <c r="M138" s="48"/>
      <c r="N138" s="54"/>
      <c r="O138" s="54"/>
      <c r="P138" s="54"/>
      <c r="Q138" s="59"/>
      <c r="R138" s="53"/>
    </row>
    <row r="139" spans="3:18" ht="46.8" hidden="1" x14ac:dyDescent="0.3">
      <c r="C139" s="126" t="s">
        <v>198</v>
      </c>
      <c r="D139" s="122" t="s">
        <v>27</v>
      </c>
      <c r="E139" s="123" t="s">
        <v>180</v>
      </c>
      <c r="F139" s="123"/>
      <c r="G139" s="36">
        <v>274000</v>
      </c>
      <c r="H139" s="124"/>
      <c r="I139" s="123" t="s">
        <v>22</v>
      </c>
      <c r="J139" s="83" t="s">
        <v>58</v>
      </c>
      <c r="K139" s="94"/>
      <c r="L139" s="48"/>
      <c r="M139" s="48"/>
      <c r="N139" s="54"/>
      <c r="O139" s="54"/>
      <c r="P139" s="54"/>
      <c r="Q139" s="59"/>
      <c r="R139" s="53"/>
    </row>
    <row r="140" spans="3:18" ht="46.8" hidden="1" x14ac:dyDescent="0.3">
      <c r="C140" s="33" t="s">
        <v>199</v>
      </c>
      <c r="D140" s="34" t="s">
        <v>27</v>
      </c>
      <c r="E140" s="35" t="s">
        <v>180</v>
      </c>
      <c r="F140" s="35"/>
      <c r="G140" s="36">
        <v>219234</v>
      </c>
      <c r="H140" s="43"/>
      <c r="I140" s="35" t="s">
        <v>22</v>
      </c>
      <c r="J140" s="38" t="s">
        <v>185</v>
      </c>
      <c r="K140" s="95">
        <v>44630</v>
      </c>
      <c r="L140" s="40">
        <v>219234</v>
      </c>
      <c r="M140" s="40"/>
      <c r="N140" s="54">
        <v>219234</v>
      </c>
      <c r="O140" s="54"/>
      <c r="P140" s="54"/>
      <c r="Q140" s="59"/>
      <c r="R140" s="53"/>
    </row>
    <row r="141" spans="3:18" ht="62.4" hidden="1" x14ac:dyDescent="0.3">
      <c r="C141" s="45" t="s">
        <v>200</v>
      </c>
      <c r="D141" s="34" t="s">
        <v>31</v>
      </c>
      <c r="E141" s="46" t="s">
        <v>180</v>
      </c>
      <c r="F141" s="46"/>
      <c r="G141" s="36">
        <v>36600</v>
      </c>
      <c r="H141" s="43"/>
      <c r="I141" s="46" t="s">
        <v>22</v>
      </c>
      <c r="J141" s="38" t="s">
        <v>185</v>
      </c>
      <c r="K141" s="93"/>
      <c r="L141" s="48"/>
      <c r="M141" s="48"/>
      <c r="N141" s="54"/>
      <c r="O141" s="54"/>
      <c r="P141" s="54"/>
      <c r="Q141" s="59"/>
      <c r="R141" s="53"/>
    </row>
    <row r="142" spans="3:18" ht="62.4" hidden="1" x14ac:dyDescent="0.3">
      <c r="C142" s="45" t="s">
        <v>201</v>
      </c>
      <c r="D142" s="34" t="s">
        <v>31</v>
      </c>
      <c r="E142" s="46" t="s">
        <v>180</v>
      </c>
      <c r="F142" s="46"/>
      <c r="G142" s="36">
        <v>244000</v>
      </c>
      <c r="H142" s="43"/>
      <c r="I142" s="46" t="s">
        <v>22</v>
      </c>
      <c r="J142" s="38" t="s">
        <v>185</v>
      </c>
      <c r="K142" s="53"/>
      <c r="L142" s="48"/>
      <c r="M142" s="48"/>
      <c r="N142" s="54"/>
      <c r="O142" s="54"/>
      <c r="P142" s="54"/>
      <c r="Q142" s="59"/>
      <c r="R142" s="53"/>
    </row>
    <row r="143" spans="3:18" ht="62.4" hidden="1" x14ac:dyDescent="0.3">
      <c r="C143" s="45" t="s">
        <v>202</v>
      </c>
      <c r="D143" s="34" t="s">
        <v>31</v>
      </c>
      <c r="E143" s="46" t="s">
        <v>180</v>
      </c>
      <c r="F143" s="46"/>
      <c r="G143" s="36">
        <v>280600</v>
      </c>
      <c r="H143" s="43"/>
      <c r="I143" s="46" t="s">
        <v>22</v>
      </c>
      <c r="J143" s="38" t="s">
        <v>185</v>
      </c>
      <c r="K143" s="53"/>
      <c r="L143" s="48"/>
      <c r="M143" s="48"/>
      <c r="N143" s="54"/>
      <c r="O143" s="54"/>
      <c r="P143" s="54"/>
      <c r="Q143" s="59"/>
      <c r="R143" s="53"/>
    </row>
    <row r="144" spans="3:18" ht="62.4" hidden="1" x14ac:dyDescent="0.3">
      <c r="C144" s="45" t="s">
        <v>203</v>
      </c>
      <c r="D144" s="34" t="s">
        <v>31</v>
      </c>
      <c r="E144" s="46" t="s">
        <v>180</v>
      </c>
      <c r="F144" s="46"/>
      <c r="G144" s="36">
        <v>244000</v>
      </c>
      <c r="H144" s="43"/>
      <c r="I144" s="46"/>
      <c r="J144" s="83" t="s">
        <v>58</v>
      </c>
      <c r="K144" s="53"/>
      <c r="L144" s="48"/>
      <c r="M144" s="48"/>
      <c r="N144" s="54"/>
      <c r="O144" s="54"/>
      <c r="P144" s="54"/>
      <c r="Q144" s="59"/>
      <c r="R144" s="53"/>
    </row>
    <row r="145" spans="3:18" ht="78" hidden="1" x14ac:dyDescent="0.3">
      <c r="C145" s="33" t="s">
        <v>204</v>
      </c>
      <c r="D145" s="34" t="s">
        <v>33</v>
      </c>
      <c r="E145" s="35" t="s">
        <v>180</v>
      </c>
      <c r="F145" s="35"/>
      <c r="G145" s="36">
        <v>247700</v>
      </c>
      <c r="H145" s="43"/>
      <c r="I145" s="35" t="s">
        <v>22</v>
      </c>
      <c r="J145" s="38" t="s">
        <v>185</v>
      </c>
      <c r="K145" s="51">
        <v>45443</v>
      </c>
      <c r="L145" s="40">
        <v>223260</v>
      </c>
      <c r="M145" s="40">
        <v>84440</v>
      </c>
      <c r="N145" s="54">
        <v>307700</v>
      </c>
      <c r="O145" s="54"/>
      <c r="P145" s="54"/>
      <c r="Q145" s="59"/>
      <c r="R145" s="53"/>
    </row>
    <row r="146" spans="3:18" ht="78" hidden="1" x14ac:dyDescent="0.3">
      <c r="C146" s="33" t="s">
        <v>205</v>
      </c>
      <c r="D146" s="34" t="s">
        <v>33</v>
      </c>
      <c r="E146" s="35" t="s">
        <v>180</v>
      </c>
      <c r="F146" s="35"/>
      <c r="G146" s="36">
        <v>36600</v>
      </c>
      <c r="H146" s="43"/>
      <c r="I146" s="35" t="s">
        <v>22</v>
      </c>
      <c r="J146" s="38" t="s">
        <v>185</v>
      </c>
      <c r="K146" s="51"/>
      <c r="L146" s="40"/>
      <c r="M146" s="40"/>
      <c r="N146" s="54"/>
      <c r="O146" s="54"/>
      <c r="P146" s="54"/>
      <c r="Q146" s="59"/>
      <c r="R146" s="53"/>
    </row>
    <row r="147" spans="3:18" ht="109.2" hidden="1" x14ac:dyDescent="0.3">
      <c r="C147" s="33" t="s">
        <v>206</v>
      </c>
      <c r="D147" s="34" t="s">
        <v>37</v>
      </c>
      <c r="E147" s="35" t="s">
        <v>180</v>
      </c>
      <c r="F147" s="35"/>
      <c r="G147" s="36">
        <v>244000</v>
      </c>
      <c r="H147" s="43"/>
      <c r="I147" s="35" t="s">
        <v>169</v>
      </c>
      <c r="J147" s="38" t="s">
        <v>185</v>
      </c>
      <c r="K147" s="53"/>
      <c r="L147" s="48"/>
      <c r="M147" s="48"/>
      <c r="N147" s="54"/>
      <c r="O147" s="54"/>
      <c r="P147" s="54"/>
      <c r="Q147" s="59"/>
      <c r="R147" s="53"/>
    </row>
    <row r="148" spans="3:18" ht="109.2" hidden="1" x14ac:dyDescent="0.3">
      <c r="C148" s="33" t="s">
        <v>207</v>
      </c>
      <c r="D148" s="34" t="s">
        <v>37</v>
      </c>
      <c r="E148" s="35" t="s">
        <v>180</v>
      </c>
      <c r="F148" s="35"/>
      <c r="G148" s="36">
        <v>36600</v>
      </c>
      <c r="H148" s="43"/>
      <c r="I148" s="35" t="s">
        <v>22</v>
      </c>
      <c r="J148" s="38" t="s">
        <v>185</v>
      </c>
      <c r="K148" s="53"/>
      <c r="L148" s="48"/>
      <c r="M148" s="48"/>
      <c r="N148" s="54"/>
      <c r="O148" s="54"/>
      <c r="P148" s="54"/>
      <c r="Q148" s="59"/>
      <c r="R148" s="53"/>
    </row>
    <row r="149" spans="3:18" ht="109.2" hidden="1" x14ac:dyDescent="0.3">
      <c r="C149" s="33" t="s">
        <v>208</v>
      </c>
      <c r="D149" s="34" t="s">
        <v>37</v>
      </c>
      <c r="E149" s="35" t="s">
        <v>180</v>
      </c>
      <c r="F149" s="35"/>
      <c r="G149" s="36">
        <v>48800</v>
      </c>
      <c r="H149" s="43"/>
      <c r="I149" s="35" t="s">
        <v>22</v>
      </c>
      <c r="J149" s="38" t="s">
        <v>185</v>
      </c>
      <c r="K149" s="53"/>
      <c r="L149" s="48"/>
      <c r="M149" s="48"/>
      <c r="N149" s="54"/>
      <c r="O149" s="54"/>
      <c r="P149" s="54"/>
      <c r="Q149" s="59"/>
      <c r="R149" s="53"/>
    </row>
    <row r="150" spans="3:18" ht="46.8" hidden="1" x14ac:dyDescent="0.3">
      <c r="C150" s="127" t="s">
        <v>209</v>
      </c>
      <c r="D150" s="34" t="s">
        <v>63</v>
      </c>
      <c r="E150" s="35" t="s">
        <v>180</v>
      </c>
      <c r="F150" s="35"/>
      <c r="G150" s="36">
        <v>244000</v>
      </c>
      <c r="H150" s="43"/>
      <c r="I150" s="35" t="s">
        <v>22</v>
      </c>
      <c r="J150" s="83" t="s">
        <v>58</v>
      </c>
      <c r="K150" s="53"/>
      <c r="L150" s="48"/>
      <c r="M150" s="48"/>
      <c r="N150" s="54"/>
      <c r="O150" s="54"/>
      <c r="P150" s="54"/>
      <c r="Q150" s="59"/>
      <c r="R150" s="53"/>
    </row>
    <row r="151" spans="3:18" ht="46.8" hidden="1" x14ac:dyDescent="0.3">
      <c r="C151" s="33" t="s">
        <v>210</v>
      </c>
      <c r="D151" s="34" t="s">
        <v>155</v>
      </c>
      <c r="E151" s="35" t="s">
        <v>180</v>
      </c>
      <c r="F151" s="35"/>
      <c r="G151" s="36">
        <v>247700</v>
      </c>
      <c r="H151" s="43"/>
      <c r="I151" s="35" t="s">
        <v>22</v>
      </c>
      <c r="J151" s="38"/>
      <c r="K151" s="128" t="s">
        <v>211</v>
      </c>
      <c r="L151" s="40">
        <v>227408</v>
      </c>
      <c r="M151" s="40">
        <v>20000</v>
      </c>
      <c r="N151" s="54">
        <f>SUM(L151:M151)</f>
        <v>247408</v>
      </c>
      <c r="O151" s="54"/>
      <c r="P151" s="54"/>
      <c r="Q151" s="59"/>
      <c r="R151" s="53"/>
    </row>
    <row r="152" spans="3:18" ht="33" hidden="1" customHeight="1" x14ac:dyDescent="0.3">
      <c r="C152" s="33" t="s">
        <v>212</v>
      </c>
      <c r="D152" s="34" t="s">
        <v>65</v>
      </c>
      <c r="E152" s="35" t="s">
        <v>180</v>
      </c>
      <c r="F152" s="35"/>
      <c r="G152" s="36">
        <v>244000</v>
      </c>
      <c r="H152" s="43"/>
      <c r="I152" s="35" t="s">
        <v>22</v>
      </c>
      <c r="J152" s="38"/>
      <c r="K152" s="129" t="s">
        <v>213</v>
      </c>
      <c r="L152" s="48"/>
      <c r="M152" s="48"/>
      <c r="N152" s="54"/>
      <c r="O152" s="54"/>
      <c r="P152" s="54"/>
      <c r="Q152" s="59"/>
      <c r="R152" s="53"/>
    </row>
    <row r="153" spans="3:18" ht="46.8" hidden="1" x14ac:dyDescent="0.3">
      <c r="C153" s="33" t="s">
        <v>214</v>
      </c>
      <c r="D153" s="34" t="s">
        <v>65</v>
      </c>
      <c r="E153" s="35" t="s">
        <v>180</v>
      </c>
      <c r="F153" s="35"/>
      <c r="G153" s="36">
        <v>244000</v>
      </c>
      <c r="H153" s="43"/>
      <c r="I153" s="35" t="s">
        <v>22</v>
      </c>
      <c r="J153" s="38"/>
      <c r="K153" s="129" t="s">
        <v>213</v>
      </c>
      <c r="L153" s="48"/>
      <c r="M153" s="48"/>
      <c r="N153" s="54"/>
      <c r="O153" s="54"/>
      <c r="P153" s="54"/>
      <c r="Q153" s="59"/>
      <c r="R153" s="53"/>
    </row>
    <row r="154" spans="3:18" ht="46.8" hidden="1" x14ac:dyDescent="0.3">
      <c r="C154" s="33" t="s">
        <v>215</v>
      </c>
      <c r="D154" s="34" t="s">
        <v>65</v>
      </c>
      <c r="E154" s="35" t="s">
        <v>180</v>
      </c>
      <c r="F154" s="35"/>
      <c r="G154" s="36">
        <v>244000</v>
      </c>
      <c r="H154" s="43"/>
      <c r="I154" s="35" t="s">
        <v>22</v>
      </c>
      <c r="J154" s="38"/>
      <c r="K154" s="129" t="s">
        <v>213</v>
      </c>
      <c r="L154" s="48"/>
      <c r="M154" s="48"/>
      <c r="N154" s="54"/>
      <c r="O154" s="54"/>
      <c r="P154" s="54"/>
      <c r="Q154" s="59"/>
      <c r="R154" s="53"/>
    </row>
    <row r="155" spans="3:18" ht="46.8" hidden="1" x14ac:dyDescent="0.3">
      <c r="C155" s="33" t="s">
        <v>216</v>
      </c>
      <c r="D155" s="34" t="s">
        <v>65</v>
      </c>
      <c r="E155" s="35" t="s">
        <v>180</v>
      </c>
      <c r="F155" s="35"/>
      <c r="G155" s="36">
        <v>259907</v>
      </c>
      <c r="H155" s="43"/>
      <c r="I155" s="35" t="s">
        <v>22</v>
      </c>
      <c r="J155" s="38"/>
      <c r="K155" s="129" t="s">
        <v>213</v>
      </c>
      <c r="L155" s="48"/>
      <c r="M155" s="48"/>
      <c r="N155" s="54"/>
      <c r="O155" s="54"/>
      <c r="P155" s="54"/>
      <c r="Q155" s="59"/>
      <c r="R155" s="53"/>
    </row>
    <row r="156" spans="3:18" ht="46.8" hidden="1" x14ac:dyDescent="0.3">
      <c r="C156" s="33" t="s">
        <v>217</v>
      </c>
      <c r="D156" s="34" t="s">
        <v>65</v>
      </c>
      <c r="E156" s="35" t="s">
        <v>180</v>
      </c>
      <c r="F156" s="35"/>
      <c r="G156" s="36">
        <v>244000</v>
      </c>
      <c r="H156" s="43"/>
      <c r="I156" s="35" t="s">
        <v>22</v>
      </c>
      <c r="J156" s="38"/>
      <c r="K156" s="129" t="s">
        <v>213</v>
      </c>
      <c r="L156" s="48"/>
      <c r="M156" s="48"/>
      <c r="N156" s="54"/>
      <c r="O156" s="54"/>
      <c r="P156" s="54"/>
      <c r="Q156" s="59"/>
      <c r="R156" s="53"/>
    </row>
    <row r="157" spans="3:18" ht="48" hidden="1" customHeight="1" x14ac:dyDescent="0.3">
      <c r="C157" s="33" t="s">
        <v>218</v>
      </c>
      <c r="D157" s="34" t="s">
        <v>65</v>
      </c>
      <c r="E157" s="35" t="s">
        <v>180</v>
      </c>
      <c r="F157" s="35"/>
      <c r="G157" s="36">
        <v>300600</v>
      </c>
      <c r="H157" s="43"/>
      <c r="I157" s="35" t="s">
        <v>22</v>
      </c>
      <c r="J157" s="38"/>
      <c r="K157" s="129" t="s">
        <v>213</v>
      </c>
      <c r="L157" s="48"/>
      <c r="M157" s="48"/>
      <c r="N157" s="54"/>
      <c r="O157" s="54"/>
      <c r="P157" s="54"/>
      <c r="Q157" s="59"/>
      <c r="R157" s="53"/>
    </row>
    <row r="158" spans="3:18" ht="43.5" hidden="1" customHeight="1" x14ac:dyDescent="0.3">
      <c r="C158" s="130" t="s">
        <v>219</v>
      </c>
      <c r="D158" s="34" t="s">
        <v>65</v>
      </c>
      <c r="E158" s="35" t="s">
        <v>180</v>
      </c>
      <c r="F158" s="35"/>
      <c r="G158" s="36">
        <v>244000</v>
      </c>
      <c r="H158" s="43"/>
      <c r="I158" s="35" t="s">
        <v>22</v>
      </c>
      <c r="J158" s="83" t="s">
        <v>58</v>
      </c>
      <c r="K158" s="129" t="s">
        <v>213</v>
      </c>
      <c r="L158" s="48"/>
      <c r="M158" s="48"/>
      <c r="N158" s="54"/>
      <c r="O158" s="54"/>
      <c r="P158" s="54"/>
      <c r="Q158" s="59"/>
      <c r="R158" s="53"/>
    </row>
    <row r="159" spans="3:18" ht="93.6" hidden="1" x14ac:dyDescent="0.3">
      <c r="C159" s="33" t="s">
        <v>220</v>
      </c>
      <c r="D159" s="34" t="s">
        <v>39</v>
      </c>
      <c r="E159" s="35" t="s">
        <v>180</v>
      </c>
      <c r="F159" s="35"/>
      <c r="G159" s="36">
        <v>244000</v>
      </c>
      <c r="H159" s="43"/>
      <c r="I159" s="35" t="s">
        <v>22</v>
      </c>
      <c r="J159" s="38" t="s">
        <v>185</v>
      </c>
      <c r="K159" s="53"/>
      <c r="L159" s="48"/>
      <c r="M159" s="48"/>
      <c r="N159" s="54"/>
      <c r="O159" s="54"/>
      <c r="P159" s="54"/>
      <c r="Q159" s="59"/>
      <c r="R159" s="53"/>
    </row>
    <row r="160" spans="3:18" ht="46.8" hidden="1" x14ac:dyDescent="0.3">
      <c r="C160" s="33" t="s">
        <v>221</v>
      </c>
      <c r="D160" s="34" t="s">
        <v>115</v>
      </c>
      <c r="E160" s="35" t="s">
        <v>180</v>
      </c>
      <c r="F160" s="35"/>
      <c r="G160" s="36">
        <v>281905</v>
      </c>
      <c r="H160" s="98"/>
      <c r="I160" s="35" t="s">
        <v>22</v>
      </c>
      <c r="J160" s="38"/>
      <c r="K160" s="99">
        <v>45077</v>
      </c>
      <c r="L160" s="40">
        <v>231787.8</v>
      </c>
      <c r="M160" s="40">
        <v>39565.82</v>
      </c>
      <c r="N160" s="54">
        <v>271353.62</v>
      </c>
      <c r="O160" s="54"/>
      <c r="P160" s="54"/>
      <c r="Q160" s="59"/>
      <c r="R160" s="53"/>
    </row>
    <row r="161" spans="3:19" ht="46.8" hidden="1" x14ac:dyDescent="0.3">
      <c r="C161" s="33" t="s">
        <v>222</v>
      </c>
      <c r="D161" s="34" t="s">
        <v>115</v>
      </c>
      <c r="E161" s="35" t="s">
        <v>180</v>
      </c>
      <c r="F161" s="35"/>
      <c r="G161" s="36">
        <v>219600</v>
      </c>
      <c r="H161" s="98"/>
      <c r="I161" s="35" t="s">
        <v>22</v>
      </c>
      <c r="J161" s="38"/>
      <c r="K161" s="99">
        <v>45291</v>
      </c>
      <c r="L161" s="40"/>
      <c r="M161" s="48"/>
      <c r="N161" s="54"/>
      <c r="O161" s="54"/>
      <c r="P161" s="54"/>
      <c r="Q161" s="59"/>
      <c r="R161" s="53"/>
    </row>
    <row r="162" spans="3:19" ht="46.8" hidden="1" x14ac:dyDescent="0.3">
      <c r="C162" s="33" t="s">
        <v>223</v>
      </c>
      <c r="D162" s="34" t="s">
        <v>115</v>
      </c>
      <c r="E162" s="35" t="s">
        <v>180</v>
      </c>
      <c r="F162" s="35"/>
      <c r="G162" s="36">
        <v>219600</v>
      </c>
      <c r="H162" s="98"/>
      <c r="I162" s="35" t="s">
        <v>22</v>
      </c>
      <c r="J162" s="38"/>
      <c r="K162" s="99">
        <v>45291</v>
      </c>
      <c r="L162" s="40"/>
      <c r="M162" s="48"/>
      <c r="N162" s="54"/>
      <c r="O162" s="54"/>
      <c r="P162" s="54"/>
      <c r="Q162" s="59"/>
      <c r="R162" s="53"/>
    </row>
    <row r="163" spans="3:19" ht="58.2" customHeight="1" x14ac:dyDescent="0.3">
      <c r="C163" s="33" t="s">
        <v>224</v>
      </c>
      <c r="D163" s="34" t="s">
        <v>42</v>
      </c>
      <c r="E163" s="35" t="s">
        <v>225</v>
      </c>
      <c r="F163" s="35" t="s">
        <v>161</v>
      </c>
      <c r="G163" s="36">
        <v>247700</v>
      </c>
      <c r="H163" s="43"/>
      <c r="I163" s="35" t="s">
        <v>22</v>
      </c>
      <c r="J163" s="38" t="s">
        <v>185</v>
      </c>
      <c r="K163" s="93">
        <v>45565</v>
      </c>
      <c r="L163" s="40">
        <v>275024.59999999998</v>
      </c>
      <c r="M163" s="116">
        <v>50000</v>
      </c>
      <c r="N163" s="54">
        <f t="shared" ref="N163:N168" si="3">L163+M163</f>
        <v>325024.59999999998</v>
      </c>
      <c r="O163" s="55">
        <f t="shared" ref="O163:O168" si="4">G163-N163</f>
        <v>-77324.599999999977</v>
      </c>
      <c r="P163" s="109" t="s">
        <v>137</v>
      </c>
      <c r="Q163" s="113" t="s">
        <v>226</v>
      </c>
      <c r="R163" s="53">
        <v>45138</v>
      </c>
      <c r="S163" s="159" t="s">
        <v>227</v>
      </c>
    </row>
    <row r="164" spans="3:19" ht="46.8" x14ac:dyDescent="0.3">
      <c r="C164" s="33" t="s">
        <v>228</v>
      </c>
      <c r="D164" s="34" t="s">
        <v>42</v>
      </c>
      <c r="E164" s="35" t="s">
        <v>180</v>
      </c>
      <c r="F164" s="35" t="s">
        <v>161</v>
      </c>
      <c r="G164" s="36">
        <v>247700</v>
      </c>
      <c r="H164" s="43"/>
      <c r="I164" s="35" t="s">
        <v>22</v>
      </c>
      <c r="J164" s="38" t="s">
        <v>185</v>
      </c>
      <c r="K164" s="93">
        <v>45565</v>
      </c>
      <c r="L164" s="48">
        <v>193479.6292</v>
      </c>
      <c r="M164" s="116">
        <v>20000</v>
      </c>
      <c r="N164" s="54">
        <f t="shared" si="3"/>
        <v>213479.6292</v>
      </c>
      <c r="O164" s="55">
        <f t="shared" si="4"/>
        <v>34220.370800000004</v>
      </c>
      <c r="P164" s="109" t="s">
        <v>229</v>
      </c>
      <c r="Q164" s="113" t="s">
        <v>230</v>
      </c>
      <c r="R164" s="53">
        <v>45138</v>
      </c>
      <c r="S164" s="159"/>
    </row>
    <row r="165" spans="3:19" ht="57.6" x14ac:dyDescent="0.3">
      <c r="C165" s="33" t="s">
        <v>231</v>
      </c>
      <c r="D165" s="34" t="s">
        <v>42</v>
      </c>
      <c r="E165" s="35" t="s">
        <v>180</v>
      </c>
      <c r="F165" s="35" t="s">
        <v>161</v>
      </c>
      <c r="G165" s="36">
        <v>247700</v>
      </c>
      <c r="H165" s="43"/>
      <c r="I165" s="35" t="s">
        <v>22</v>
      </c>
      <c r="J165" s="38" t="s">
        <v>185</v>
      </c>
      <c r="K165" s="93">
        <v>45565</v>
      </c>
      <c r="L165" s="48">
        <v>262369.9914</v>
      </c>
      <c r="M165" s="116">
        <v>50000</v>
      </c>
      <c r="N165" s="54">
        <f t="shared" si="3"/>
        <v>312369.9914</v>
      </c>
      <c r="O165" s="55">
        <f t="shared" si="4"/>
        <v>-64669.991399999999</v>
      </c>
      <c r="P165" s="109" t="s">
        <v>229</v>
      </c>
      <c r="Q165" s="113" t="s">
        <v>232</v>
      </c>
      <c r="R165" s="53">
        <v>45138</v>
      </c>
      <c r="S165" s="159"/>
    </row>
    <row r="166" spans="3:19" ht="57.6" x14ac:dyDescent="0.3">
      <c r="C166" s="33" t="s">
        <v>233</v>
      </c>
      <c r="D166" s="34" t="s">
        <v>42</v>
      </c>
      <c r="E166" s="35" t="s">
        <v>180</v>
      </c>
      <c r="F166" s="35" t="s">
        <v>69</v>
      </c>
      <c r="G166" s="36">
        <v>247700</v>
      </c>
      <c r="H166" s="43"/>
      <c r="I166" s="35" t="s">
        <v>22</v>
      </c>
      <c r="J166" s="38" t="s">
        <v>185</v>
      </c>
      <c r="K166" s="93">
        <v>45565</v>
      </c>
      <c r="L166" s="48">
        <v>262369.9914</v>
      </c>
      <c r="M166" s="116">
        <v>70000</v>
      </c>
      <c r="N166" s="54">
        <f t="shared" si="3"/>
        <v>332369.9914</v>
      </c>
      <c r="O166" s="55">
        <f t="shared" si="4"/>
        <v>-84669.991399999999</v>
      </c>
      <c r="P166" s="109" t="s">
        <v>229</v>
      </c>
      <c r="Q166" s="113" t="s">
        <v>234</v>
      </c>
      <c r="R166" s="53">
        <v>45138</v>
      </c>
      <c r="S166" s="159"/>
    </row>
    <row r="167" spans="3:19" ht="57.6" x14ac:dyDescent="0.3">
      <c r="C167" s="33" t="s">
        <v>235</v>
      </c>
      <c r="D167" s="34" t="s">
        <v>42</v>
      </c>
      <c r="E167" s="35" t="s">
        <v>180</v>
      </c>
      <c r="F167" s="35" t="s">
        <v>69</v>
      </c>
      <c r="G167" s="36">
        <v>247700</v>
      </c>
      <c r="H167" s="43"/>
      <c r="I167" s="35" t="s">
        <v>22</v>
      </c>
      <c r="J167" s="38" t="s">
        <v>185</v>
      </c>
      <c r="K167" s="93">
        <v>45565</v>
      </c>
      <c r="L167" s="48">
        <v>262369.9914</v>
      </c>
      <c r="M167" s="116">
        <v>70000</v>
      </c>
      <c r="N167" s="54">
        <f t="shared" si="3"/>
        <v>332369.9914</v>
      </c>
      <c r="O167" s="55">
        <f t="shared" si="4"/>
        <v>-84669.991399999999</v>
      </c>
      <c r="P167" s="109" t="s">
        <v>229</v>
      </c>
      <c r="Q167" s="113" t="s">
        <v>236</v>
      </c>
      <c r="R167" s="53">
        <v>45138</v>
      </c>
      <c r="S167" s="159"/>
    </row>
    <row r="168" spans="3:19" ht="46.8" x14ac:dyDescent="0.3">
      <c r="C168" s="33" t="s">
        <v>237</v>
      </c>
      <c r="D168" s="34" t="s">
        <v>42</v>
      </c>
      <c r="E168" s="35" t="s">
        <v>180</v>
      </c>
      <c r="F168" s="35" t="s">
        <v>43</v>
      </c>
      <c r="G168" s="36">
        <v>247700</v>
      </c>
      <c r="H168" s="43"/>
      <c r="I168" s="35" t="s">
        <v>22</v>
      </c>
      <c r="J168" s="38" t="s">
        <v>185</v>
      </c>
      <c r="K168" s="93">
        <v>45565</v>
      </c>
      <c r="L168" s="48">
        <v>262369.9914</v>
      </c>
      <c r="M168" s="116">
        <v>50000</v>
      </c>
      <c r="N168" s="54">
        <f t="shared" si="3"/>
        <v>312369.9914</v>
      </c>
      <c r="O168" s="55">
        <f t="shared" si="4"/>
        <v>-64669.991399999999</v>
      </c>
      <c r="P168" s="109" t="s">
        <v>229</v>
      </c>
      <c r="Q168" s="113" t="s">
        <v>238</v>
      </c>
      <c r="R168" s="53">
        <v>45138</v>
      </c>
      <c r="S168" s="159"/>
    </row>
    <row r="169" spans="3:19" ht="46.8" hidden="1" x14ac:dyDescent="0.3">
      <c r="C169" s="33" t="s">
        <v>239</v>
      </c>
      <c r="D169" s="34" t="s">
        <v>240</v>
      </c>
      <c r="E169" s="35" t="s">
        <v>180</v>
      </c>
      <c r="F169" s="35"/>
      <c r="G169" s="36">
        <v>244000</v>
      </c>
      <c r="H169" s="43"/>
      <c r="I169" s="35" t="s">
        <v>22</v>
      </c>
      <c r="J169" s="38" t="s">
        <v>185</v>
      </c>
      <c r="K169" s="51"/>
      <c r="L169" s="40">
        <v>0</v>
      </c>
      <c r="M169" s="40"/>
      <c r="N169" s="54">
        <v>0</v>
      </c>
      <c r="O169" s="54"/>
      <c r="P169" s="54"/>
      <c r="Q169" s="59"/>
      <c r="R169" s="53"/>
    </row>
    <row r="170" spans="3:19" ht="46.8" hidden="1" x14ac:dyDescent="0.3">
      <c r="C170" s="33" t="s">
        <v>241</v>
      </c>
      <c r="D170" s="34" t="s">
        <v>240</v>
      </c>
      <c r="E170" s="35" t="s">
        <v>180</v>
      </c>
      <c r="F170" s="35"/>
      <c r="G170" s="36">
        <v>244000</v>
      </c>
      <c r="H170" s="43"/>
      <c r="I170" s="35" t="s">
        <v>22</v>
      </c>
      <c r="J170" s="38" t="s">
        <v>185</v>
      </c>
      <c r="K170" s="51"/>
      <c r="L170" s="40">
        <v>0</v>
      </c>
      <c r="M170" s="40"/>
      <c r="N170" s="54">
        <v>0</v>
      </c>
      <c r="O170" s="54"/>
      <c r="P170" s="54"/>
      <c r="Q170" s="59"/>
      <c r="R170" s="53"/>
    </row>
    <row r="171" spans="3:19" ht="46.8" hidden="1" x14ac:dyDescent="0.3">
      <c r="C171" s="33" t="s">
        <v>242</v>
      </c>
      <c r="D171" s="34" t="s">
        <v>240</v>
      </c>
      <c r="E171" s="35" t="s">
        <v>180</v>
      </c>
      <c r="F171" s="35"/>
      <c r="G171" s="36">
        <v>280600</v>
      </c>
      <c r="H171" s="43"/>
      <c r="I171" s="35" t="s">
        <v>22</v>
      </c>
      <c r="J171" s="38"/>
      <c r="K171" s="93">
        <v>45199</v>
      </c>
      <c r="L171" s="40">
        <v>242035.45</v>
      </c>
      <c r="M171" s="40">
        <v>38564.550000000003</v>
      </c>
      <c r="N171" s="54">
        <v>280600</v>
      </c>
      <c r="O171" s="54"/>
      <c r="P171" s="54"/>
      <c r="Q171" s="59"/>
      <c r="R171" s="53"/>
    </row>
    <row r="172" spans="3:19" ht="46.8" hidden="1" x14ac:dyDescent="0.3">
      <c r="C172" s="33" t="s">
        <v>243</v>
      </c>
      <c r="D172" s="34" t="s">
        <v>240</v>
      </c>
      <c r="E172" s="35" t="s">
        <v>180</v>
      </c>
      <c r="F172" s="35"/>
      <c r="G172" s="36">
        <v>280600</v>
      </c>
      <c r="H172" s="43"/>
      <c r="I172" s="35" t="s">
        <v>22</v>
      </c>
      <c r="J172" s="38"/>
      <c r="K172" s="93">
        <v>45199</v>
      </c>
      <c r="L172" s="40">
        <v>243833.95</v>
      </c>
      <c r="M172" s="40">
        <v>36766.050000000003</v>
      </c>
      <c r="N172" s="54">
        <v>280600</v>
      </c>
      <c r="O172" s="54"/>
      <c r="P172" s="54"/>
      <c r="Q172" s="59"/>
      <c r="R172" s="53"/>
    </row>
    <row r="173" spans="3:19" ht="46.8" hidden="1" x14ac:dyDescent="0.3">
      <c r="C173" s="33" t="s">
        <v>244</v>
      </c>
      <c r="D173" s="34" t="s">
        <v>240</v>
      </c>
      <c r="E173" s="35" t="s">
        <v>180</v>
      </c>
      <c r="F173" s="35"/>
      <c r="G173" s="36">
        <v>296915</v>
      </c>
      <c r="H173" s="43"/>
      <c r="I173" s="35" t="s">
        <v>22</v>
      </c>
      <c r="J173" s="38"/>
      <c r="K173" s="93">
        <v>45199</v>
      </c>
      <c r="L173" s="40">
        <v>242035.45</v>
      </c>
      <c r="M173" s="40">
        <v>54879.55</v>
      </c>
      <c r="N173" s="54">
        <v>296915</v>
      </c>
      <c r="O173" s="54"/>
      <c r="P173" s="54"/>
      <c r="Q173" s="59"/>
      <c r="R173" s="53"/>
    </row>
    <row r="174" spans="3:19" ht="62.4" hidden="1" x14ac:dyDescent="0.3">
      <c r="C174" s="33" t="s">
        <v>245</v>
      </c>
      <c r="D174" s="34" t="s">
        <v>46</v>
      </c>
      <c r="E174" s="35" t="s">
        <v>180</v>
      </c>
      <c r="F174" s="35"/>
      <c r="G174" s="36">
        <v>244000</v>
      </c>
      <c r="H174" s="43"/>
      <c r="I174" s="35" t="s">
        <v>169</v>
      </c>
      <c r="J174" s="38"/>
      <c r="K174" s="52">
        <v>45107</v>
      </c>
      <c r="L174" s="40">
        <v>151690</v>
      </c>
      <c r="M174" s="40">
        <v>15200</v>
      </c>
      <c r="N174" s="54">
        <f>L174+M174</f>
        <v>166890</v>
      </c>
      <c r="O174" s="54"/>
      <c r="P174" s="54"/>
      <c r="Q174" s="59"/>
      <c r="R174" s="53"/>
    </row>
    <row r="175" spans="3:19" ht="62.4" hidden="1" x14ac:dyDescent="0.3">
      <c r="C175" s="33" t="s">
        <v>246</v>
      </c>
      <c r="D175" s="34" t="s">
        <v>46</v>
      </c>
      <c r="E175" s="35" t="s">
        <v>180</v>
      </c>
      <c r="F175" s="35"/>
      <c r="G175" s="36">
        <v>244000</v>
      </c>
      <c r="H175" s="43"/>
      <c r="I175" s="35" t="s">
        <v>22</v>
      </c>
      <c r="J175" s="38" t="s">
        <v>185</v>
      </c>
      <c r="K175" s="53"/>
      <c r="L175" s="48"/>
      <c r="M175" s="48"/>
      <c r="N175" s="54"/>
      <c r="O175" s="54"/>
      <c r="P175" s="54"/>
      <c r="Q175" s="59"/>
      <c r="R175" s="53"/>
    </row>
    <row r="176" spans="3:19" ht="62.4" hidden="1" x14ac:dyDescent="0.3">
      <c r="C176" s="33" t="s">
        <v>247</v>
      </c>
      <c r="D176" s="34" t="s">
        <v>46</v>
      </c>
      <c r="E176" s="35" t="s">
        <v>180</v>
      </c>
      <c r="F176" s="35"/>
      <c r="G176" s="36">
        <v>244000</v>
      </c>
      <c r="H176" s="43"/>
      <c r="I176" s="35" t="s">
        <v>22</v>
      </c>
      <c r="J176" s="38" t="s">
        <v>185</v>
      </c>
      <c r="K176" s="53"/>
      <c r="L176" s="48"/>
      <c r="M176" s="48"/>
      <c r="N176" s="54"/>
      <c r="O176" s="54"/>
      <c r="P176" s="54"/>
      <c r="Q176" s="59"/>
      <c r="R176" s="53"/>
    </row>
    <row r="177" spans="3:19" ht="62.4" hidden="1" x14ac:dyDescent="0.3">
      <c r="C177" s="60" t="s">
        <v>248</v>
      </c>
      <c r="D177" s="61" t="s">
        <v>46</v>
      </c>
      <c r="E177" s="62" t="s">
        <v>180</v>
      </c>
      <c r="F177" s="62"/>
      <c r="G177" s="63">
        <v>280600</v>
      </c>
      <c r="H177" s="64"/>
      <c r="I177" s="62" t="s">
        <v>169</v>
      </c>
      <c r="J177" s="65"/>
      <c r="K177" s="66">
        <v>45107</v>
      </c>
      <c r="L177" s="67">
        <v>190800</v>
      </c>
      <c r="M177" s="67">
        <v>33500</v>
      </c>
      <c r="N177" s="54">
        <f>L177+M177</f>
        <v>224300</v>
      </c>
      <c r="O177" s="54"/>
      <c r="P177" s="54"/>
      <c r="Q177" s="59"/>
      <c r="R177" s="53"/>
    </row>
    <row r="178" spans="3:19" s="68" customFormat="1" ht="15.6" hidden="1" x14ac:dyDescent="0.3">
      <c r="C178" s="69"/>
      <c r="D178" s="70"/>
      <c r="E178" s="71"/>
      <c r="F178" s="71"/>
      <c r="G178" s="72"/>
      <c r="H178" s="73"/>
      <c r="I178" s="71"/>
      <c r="J178" s="71"/>
      <c r="K178" s="74"/>
      <c r="L178" s="72"/>
      <c r="M178" s="72"/>
      <c r="N178" s="54"/>
      <c r="O178" s="54"/>
      <c r="P178" s="54"/>
      <c r="Q178" s="59"/>
      <c r="R178" s="53"/>
    </row>
    <row r="179" spans="3:19" ht="93.6" hidden="1" x14ac:dyDescent="0.3">
      <c r="C179" s="75" t="s">
        <v>249</v>
      </c>
      <c r="D179" s="76" t="s">
        <v>20</v>
      </c>
      <c r="E179" s="77" t="s">
        <v>250</v>
      </c>
      <c r="F179" s="77"/>
      <c r="G179" s="78">
        <v>530000</v>
      </c>
      <c r="H179" s="79"/>
      <c r="I179" s="77" t="s">
        <v>22</v>
      </c>
      <c r="J179" s="80"/>
      <c r="K179" s="81">
        <v>45657</v>
      </c>
      <c r="L179" s="82">
        <v>317602.59999999998</v>
      </c>
      <c r="M179" s="82">
        <v>416278</v>
      </c>
      <c r="N179" s="54">
        <v>733880.6</v>
      </c>
      <c r="O179" s="54"/>
      <c r="P179" s="54"/>
      <c r="Q179" s="59"/>
      <c r="R179" s="53"/>
    </row>
    <row r="180" spans="3:19" ht="62.4" hidden="1" x14ac:dyDescent="0.3">
      <c r="C180" s="33" t="s">
        <v>251</v>
      </c>
      <c r="D180" s="34" t="s">
        <v>57</v>
      </c>
      <c r="E180" s="35" t="s">
        <v>250</v>
      </c>
      <c r="F180" s="35"/>
      <c r="G180" s="36">
        <v>529480</v>
      </c>
      <c r="H180" s="43"/>
      <c r="I180" s="35" t="s">
        <v>22</v>
      </c>
      <c r="J180" s="38" t="s">
        <v>185</v>
      </c>
      <c r="K180" s="114"/>
      <c r="L180" s="48"/>
      <c r="M180" s="48"/>
      <c r="N180" s="54"/>
      <c r="O180" s="54"/>
      <c r="P180" s="54"/>
      <c r="Q180" s="59"/>
      <c r="R180" s="53"/>
    </row>
    <row r="181" spans="3:19" ht="62.4" hidden="1" x14ac:dyDescent="0.3">
      <c r="C181" s="33" t="s">
        <v>252</v>
      </c>
      <c r="D181" s="34" t="s">
        <v>57</v>
      </c>
      <c r="E181" s="35" t="s">
        <v>250</v>
      </c>
      <c r="F181" s="35"/>
      <c r="G181" s="36">
        <v>529480</v>
      </c>
      <c r="H181" s="43"/>
      <c r="I181" s="35" t="s">
        <v>22</v>
      </c>
      <c r="J181" s="83" t="s">
        <v>58</v>
      </c>
      <c r="K181" s="114"/>
      <c r="L181" s="48"/>
      <c r="M181" s="48"/>
      <c r="N181" s="54"/>
      <c r="O181" s="54"/>
      <c r="P181" s="54"/>
      <c r="Q181" s="59"/>
      <c r="R181" s="53"/>
    </row>
    <row r="182" spans="3:19" ht="46.8" hidden="1" x14ac:dyDescent="0.3">
      <c r="C182" s="33" t="s">
        <v>253</v>
      </c>
      <c r="D182" s="34" t="s">
        <v>27</v>
      </c>
      <c r="E182" s="35" t="s">
        <v>250</v>
      </c>
      <c r="F182" s="35"/>
      <c r="G182" s="36">
        <v>530000</v>
      </c>
      <c r="H182" s="43"/>
      <c r="I182" s="35" t="s">
        <v>22</v>
      </c>
      <c r="J182" s="38"/>
      <c r="K182" s="94">
        <v>45077</v>
      </c>
      <c r="L182" s="48"/>
      <c r="M182" s="48"/>
      <c r="N182" s="54"/>
      <c r="O182" s="54"/>
      <c r="P182" s="54"/>
      <c r="Q182" s="59"/>
      <c r="R182" s="53"/>
    </row>
    <row r="183" spans="3:19" ht="62.4" hidden="1" x14ac:dyDescent="0.3">
      <c r="C183" s="45" t="s">
        <v>254</v>
      </c>
      <c r="D183" s="34" t="s">
        <v>31</v>
      </c>
      <c r="E183" s="46" t="s">
        <v>250</v>
      </c>
      <c r="F183" s="46"/>
      <c r="G183" s="36">
        <v>530000</v>
      </c>
      <c r="H183" s="43"/>
      <c r="I183" s="46" t="s">
        <v>22</v>
      </c>
      <c r="J183" s="38" t="s">
        <v>185</v>
      </c>
      <c r="K183" s="53"/>
      <c r="L183" s="48"/>
      <c r="M183" s="48"/>
      <c r="N183" s="54"/>
      <c r="O183" s="54"/>
      <c r="P183" s="54"/>
      <c r="Q183" s="59"/>
      <c r="R183" s="53"/>
    </row>
    <row r="184" spans="3:19" ht="62.4" hidden="1" x14ac:dyDescent="0.3">
      <c r="C184" s="45" t="s">
        <v>255</v>
      </c>
      <c r="D184" s="34" t="s">
        <v>31</v>
      </c>
      <c r="E184" s="46" t="s">
        <v>250</v>
      </c>
      <c r="F184" s="46"/>
      <c r="G184" s="36">
        <v>530000</v>
      </c>
      <c r="H184" s="43"/>
      <c r="I184" s="46" t="s">
        <v>22</v>
      </c>
      <c r="J184" s="38" t="s">
        <v>185</v>
      </c>
      <c r="K184" s="53"/>
      <c r="L184" s="48"/>
      <c r="M184" s="48"/>
      <c r="N184" s="54"/>
      <c r="O184" s="54"/>
      <c r="P184" s="54"/>
      <c r="Q184" s="59"/>
      <c r="R184" s="53"/>
    </row>
    <row r="185" spans="3:19" ht="78" hidden="1" x14ac:dyDescent="0.3">
      <c r="C185" s="33" t="s">
        <v>256</v>
      </c>
      <c r="D185" s="34" t="s">
        <v>33</v>
      </c>
      <c r="E185" s="35" t="s">
        <v>250</v>
      </c>
      <c r="F185" s="35"/>
      <c r="G185" s="36">
        <v>530000</v>
      </c>
      <c r="H185" s="43"/>
      <c r="I185" s="35" t="s">
        <v>22</v>
      </c>
      <c r="J185" s="38"/>
      <c r="K185" s="51">
        <v>45626</v>
      </c>
      <c r="L185" s="40">
        <v>453986.4</v>
      </c>
      <c r="M185" s="40">
        <v>276013.59999999998</v>
      </c>
      <c r="N185" s="54">
        <v>730000</v>
      </c>
      <c r="O185" s="54"/>
      <c r="P185" s="54"/>
      <c r="Q185" s="59"/>
      <c r="R185" s="53"/>
    </row>
    <row r="186" spans="3:19" ht="46.8" hidden="1" x14ac:dyDescent="0.3">
      <c r="C186" s="33" t="s">
        <v>257</v>
      </c>
      <c r="D186" s="34" t="s">
        <v>155</v>
      </c>
      <c r="E186" s="35" t="s">
        <v>250</v>
      </c>
      <c r="F186" s="35"/>
      <c r="G186" s="36">
        <v>530000</v>
      </c>
      <c r="H186" s="43"/>
      <c r="I186" s="35" t="s">
        <v>22</v>
      </c>
      <c r="J186" s="38" t="s">
        <v>185</v>
      </c>
      <c r="K186" s="53"/>
      <c r="L186" s="48"/>
      <c r="M186" s="48"/>
      <c r="N186" s="54"/>
      <c r="O186" s="54"/>
      <c r="P186" s="54"/>
      <c r="Q186" s="59"/>
      <c r="R186" s="53"/>
    </row>
    <row r="187" spans="3:19" ht="46.8" hidden="1" x14ac:dyDescent="0.3">
      <c r="C187" s="33" t="s">
        <v>258</v>
      </c>
      <c r="D187" s="34" t="s">
        <v>155</v>
      </c>
      <c r="E187" s="35" t="s">
        <v>250</v>
      </c>
      <c r="F187" s="35"/>
      <c r="G187" s="36">
        <v>547698</v>
      </c>
      <c r="H187" s="43"/>
      <c r="I187" s="35" t="s">
        <v>22</v>
      </c>
      <c r="J187" s="38"/>
      <c r="K187" s="115">
        <v>45049</v>
      </c>
      <c r="L187" s="40">
        <v>239569</v>
      </c>
      <c r="M187" s="40">
        <v>150000</v>
      </c>
      <c r="N187" s="54">
        <f>SUM(L187:M187)</f>
        <v>389569</v>
      </c>
      <c r="O187" s="54"/>
      <c r="P187" s="54"/>
      <c r="Q187" s="59"/>
      <c r="R187" s="53"/>
    </row>
    <row r="188" spans="3:19" ht="93.6" hidden="1" x14ac:dyDescent="0.3">
      <c r="C188" s="33" t="s">
        <v>259</v>
      </c>
      <c r="D188" s="34" t="s">
        <v>39</v>
      </c>
      <c r="E188" s="35" t="s">
        <v>250</v>
      </c>
      <c r="F188" s="35"/>
      <c r="G188" s="36">
        <v>530000</v>
      </c>
      <c r="H188" s="43"/>
      <c r="I188" s="35" t="s">
        <v>22</v>
      </c>
      <c r="J188" s="38" t="s">
        <v>185</v>
      </c>
      <c r="K188" s="53"/>
      <c r="L188" s="48"/>
      <c r="M188" s="48"/>
      <c r="N188" s="54"/>
      <c r="O188" s="54"/>
      <c r="P188" s="54"/>
      <c r="Q188" s="59"/>
      <c r="R188" s="53"/>
    </row>
    <row r="189" spans="3:19" ht="46.8" hidden="1" x14ac:dyDescent="0.3">
      <c r="C189" s="33" t="s">
        <v>260</v>
      </c>
      <c r="D189" s="34" t="s">
        <v>115</v>
      </c>
      <c r="E189" s="35" t="s">
        <v>250</v>
      </c>
      <c r="F189" s="35"/>
      <c r="G189" s="36">
        <v>530000</v>
      </c>
      <c r="H189" s="98"/>
      <c r="I189" s="35" t="s">
        <v>22</v>
      </c>
      <c r="J189" s="38" t="s">
        <v>185</v>
      </c>
      <c r="K189" s="99"/>
      <c r="L189" s="48"/>
      <c r="M189" s="48"/>
      <c r="N189" s="54"/>
      <c r="O189" s="54"/>
      <c r="P189" s="54"/>
      <c r="Q189" s="59"/>
      <c r="R189" s="53"/>
    </row>
    <row r="190" spans="3:19" ht="46.8" hidden="1" x14ac:dyDescent="0.3">
      <c r="C190" s="33" t="s">
        <v>261</v>
      </c>
      <c r="D190" s="34" t="s">
        <v>115</v>
      </c>
      <c r="E190" s="35" t="s">
        <v>250</v>
      </c>
      <c r="F190" s="35"/>
      <c r="G190" s="36">
        <v>530000</v>
      </c>
      <c r="H190" s="98"/>
      <c r="I190" s="35" t="s">
        <v>22</v>
      </c>
      <c r="J190" s="38" t="s">
        <v>185</v>
      </c>
      <c r="K190" s="99"/>
      <c r="L190" s="48"/>
      <c r="M190" s="48"/>
      <c r="N190" s="54"/>
      <c r="O190" s="54"/>
      <c r="P190" s="54"/>
      <c r="Q190" s="59"/>
      <c r="R190" s="53"/>
    </row>
    <row r="191" spans="3:19" ht="46.8" x14ac:dyDescent="0.3">
      <c r="C191" s="33" t="s">
        <v>262</v>
      </c>
      <c r="D191" s="34" t="s">
        <v>42</v>
      </c>
      <c r="E191" s="35" t="s">
        <v>250</v>
      </c>
      <c r="F191" s="35" t="s">
        <v>69</v>
      </c>
      <c r="G191" s="36">
        <v>530000</v>
      </c>
      <c r="H191" s="43"/>
      <c r="I191" s="35" t="s">
        <v>22</v>
      </c>
      <c r="J191" s="38" t="s">
        <v>185</v>
      </c>
      <c r="K191" s="93">
        <v>45565</v>
      </c>
      <c r="L191" s="48">
        <v>530000</v>
      </c>
      <c r="M191" s="86">
        <v>50000</v>
      </c>
      <c r="N191" s="54">
        <f>L191+M191</f>
        <v>580000</v>
      </c>
      <c r="O191" s="55">
        <f>G191-N191</f>
        <v>-50000</v>
      </c>
      <c r="P191" s="56"/>
      <c r="Q191" s="113" t="s">
        <v>141</v>
      </c>
      <c r="R191" s="53">
        <v>45199</v>
      </c>
      <c r="S191" s="111" t="s">
        <v>263</v>
      </c>
    </row>
    <row r="192" spans="3:19" s="1" customFormat="1" ht="62.4" hidden="1" x14ac:dyDescent="0.3">
      <c r="C192" s="131" t="s">
        <v>264</v>
      </c>
      <c r="D192" s="132" t="s">
        <v>46</v>
      </c>
      <c r="E192" s="133" t="s">
        <v>250</v>
      </c>
      <c r="F192" s="133"/>
      <c r="G192" s="134">
        <v>604860</v>
      </c>
      <c r="H192" s="135"/>
      <c r="I192" s="133" t="s">
        <v>22</v>
      </c>
      <c r="J192" s="136" t="s">
        <v>185</v>
      </c>
      <c r="K192" s="137"/>
      <c r="L192" s="138"/>
      <c r="M192" s="138"/>
      <c r="N192" s="139"/>
      <c r="O192" s="50"/>
    </row>
    <row r="193" spans="3:17" s="1" customFormat="1" x14ac:dyDescent="0.3">
      <c r="D193" s="140"/>
      <c r="K193" s="141"/>
      <c r="L193" s="142">
        <f>L191+L168+L167+L168++L166+L165+L164+L163+L109+L108+L107+L91+L90+L80+L79+L78+L77+L29+L28+L13</f>
        <v>6497066.2862</v>
      </c>
      <c r="M193" s="142">
        <f>M191+M168+M167+M168++M166+M165+M164+M163+M109+M108+M107+M91+M90+M80+M79+M78+M77+M29+M28+M13</f>
        <v>1459685.29</v>
      </c>
      <c r="N193" s="142">
        <f>N191+N168+N167+N168++N166+N165+N164+N163+N109+N108+N107+N91+N90+N80+N79+N78+N77+N29+N28+N13</f>
        <v>7956751.5762</v>
      </c>
      <c r="O193" s="143">
        <f>O191+O168+O167+O168++O166+O165+O164+O163+O109+O108+O107+O91+O90+O80+O79+O78+O77+O29+O28+O13</f>
        <v>-190586.57620000001</v>
      </c>
      <c r="P193" s="7"/>
      <c r="Q193" s="7"/>
    </row>
    <row r="194" spans="3:17" ht="15.75" customHeight="1" x14ac:dyDescent="0.3">
      <c r="C194" s="160" t="s">
        <v>265</v>
      </c>
      <c r="D194" s="160"/>
      <c r="E194" s="160"/>
      <c r="F194" s="144"/>
      <c r="G194" s="145">
        <f>+SUM(G4:G192)</f>
        <v>78999659</v>
      </c>
      <c r="H194" s="146"/>
    </row>
  </sheetData>
  <autoFilter ref="C3:N192">
    <filterColumn colId="1">
      <filters>
        <filter val="TORINO 4 - RUP: MASOERO PIERANGELO"/>
      </filters>
    </filterColumn>
  </autoFilter>
  <mergeCells count="5">
    <mergeCell ref="C2:E2"/>
    <mergeCell ref="G2:I2"/>
    <mergeCell ref="K2:N2"/>
    <mergeCell ref="S163:S168"/>
    <mergeCell ref="C194:E194"/>
  </mergeCells>
  <conditionalFormatting sqref="M145:M152 L140:L141 N140:O141 N145:O146 M140:M143 N143:O143">
    <cfRule type="expression" dxfId="33" priority="2">
      <formula>"$H6='Dati_1 (2)'!$A$3"</formula>
    </cfRule>
  </conditionalFormatting>
  <conditionalFormatting sqref="L163 L159 L161 L153:L155">
    <cfRule type="expression" dxfId="32" priority="3">
      <formula>"$H6='Dati_1 (2)'!$A$3"</formula>
    </cfRule>
  </conditionalFormatting>
  <conditionalFormatting sqref="L164 N136:O136">
    <cfRule type="expression" dxfId="31" priority="4">
      <formula>"$H6='Dati_1 (2)'!$A$3"</formula>
    </cfRule>
  </conditionalFormatting>
  <conditionalFormatting sqref="M108 N135:O135 N137:O139 M135:M139 M102:M103">
    <cfRule type="expression" dxfId="30" priority="5">
      <formula>"$H6='Dati_1 (2)'!$A$3"</formula>
    </cfRule>
  </conditionalFormatting>
  <conditionalFormatting sqref="N139:O139 M136">
    <cfRule type="expression" dxfId="29" priority="6">
      <formula>"$H6='Dati_1 (2)'!$A$3"</formula>
    </cfRule>
  </conditionalFormatting>
  <conditionalFormatting sqref="L165">
    <cfRule type="expression" dxfId="28" priority="7">
      <formula>"$H6='Dati_1 (2)'!$A$3"</formula>
    </cfRule>
  </conditionalFormatting>
  <conditionalFormatting sqref="M188 M186:O186 M109 L110:M112">
    <cfRule type="expression" dxfId="27" priority="8">
      <formula>"$H6='Dati_1 (2)'!$A$3"</formula>
    </cfRule>
  </conditionalFormatting>
  <conditionalFormatting sqref="L130:L133 M179:O180 L120:L126">
    <cfRule type="expression" dxfId="26" priority="9">
      <formula>"$H6='Dati_1 (2)'!$A$3"</formula>
    </cfRule>
  </conditionalFormatting>
  <conditionalFormatting sqref="L179:L180">
    <cfRule type="expression" dxfId="25" priority="10">
      <formula>"$H6='Dati_1 (2)'!$A$3"</formula>
    </cfRule>
  </conditionalFormatting>
  <conditionalFormatting sqref="M163 L186 M159:O159 M161:O161 M153:O155">
    <cfRule type="expression" dxfId="24" priority="11">
      <formula>"$H6='Dati_1 (2)'!$A$3"</formula>
    </cfRule>
  </conditionalFormatting>
  <conditionalFormatting sqref="L113:M113">
    <cfRule type="expression" dxfId="23" priority="12">
      <formula>"$H6='Dati_1 (2)'!$A$3"</formula>
    </cfRule>
  </conditionalFormatting>
  <conditionalFormatting sqref="M130:O133 M120:O126">
    <cfRule type="expression" dxfId="22" priority="13">
      <formula>"$H6='Dati_1 (2)'!$A$3"</formula>
    </cfRule>
  </conditionalFormatting>
  <conditionalFormatting sqref="L45:M47 L40:M43">
    <cfRule type="expression" dxfId="21" priority="14">
      <formula>"$H6='Dati_1 (2)'!$A$3"</formula>
    </cfRule>
  </conditionalFormatting>
  <conditionalFormatting sqref="L107:L108 L102:L103">
    <cfRule type="expression" dxfId="20" priority="15">
      <formula>"$H6='Dati_1 (2)'!$A$3"</formula>
    </cfRule>
  </conditionalFormatting>
  <conditionalFormatting sqref="L96:L97">
    <cfRule type="expression" dxfId="19" priority="16">
      <formula>"$H6='Dati_1 (2)'!$A$3"</formula>
    </cfRule>
  </conditionalFormatting>
  <conditionalFormatting sqref="L135 L137:L138">
    <cfRule type="expression" dxfId="18" priority="17">
      <formula>"$H6='Dati_1 (2)'!$A$3"</formula>
    </cfRule>
  </conditionalFormatting>
  <conditionalFormatting sqref="M96:M97">
    <cfRule type="expression" dxfId="17" priority="18">
      <formula>"$H6='Dati_1 (2)'!$A$3"</formula>
    </cfRule>
  </conditionalFormatting>
  <conditionalFormatting sqref="L61:M67 L83:M87">
    <cfRule type="expression" dxfId="16" priority="19">
      <formula>"$H6='Dati_1 (2)'!$A$3"</formula>
    </cfRule>
  </conditionalFormatting>
  <conditionalFormatting sqref="L48:M50 L52:M57">
    <cfRule type="expression" dxfId="15" priority="20">
      <formula>"$H6='Dati_1 (2)'!$A$3"</formula>
    </cfRule>
  </conditionalFormatting>
  <conditionalFormatting sqref="N136:O136">
    <cfRule type="expression" dxfId="14" priority="21">
      <formula>"$H6='Dati_1 (2)'!$A$3"</formula>
    </cfRule>
  </conditionalFormatting>
  <conditionalFormatting sqref="N93:O94 N55:O56 N17:O18">
    <cfRule type="expression" dxfId="13" priority="22">
      <formula>"$H6='Dati_1 (2)'!$A$3"</formula>
    </cfRule>
  </conditionalFormatting>
  <conditionalFormatting sqref="N111:O112 N106:O106 N73:O74 N68:O69 N35:O36 N30:O31 N107">
    <cfRule type="expression" dxfId="12" priority="23">
      <formula>"$H6='Dati_1 (2)'!$A$3"</formula>
    </cfRule>
  </conditionalFormatting>
  <conditionalFormatting sqref="N113:O115 N75:O76 N37:O39 N77">
    <cfRule type="expression" dxfId="11" priority="24">
      <formula>"$H6='Dati_1 (2)'!$A$3"</formula>
    </cfRule>
  </conditionalFormatting>
  <conditionalFormatting sqref="N100:O101 N62:O63 N24:O25">
    <cfRule type="expression" dxfId="10" priority="25">
      <formula>"$H6='Dati_1 (2)'!$A$3"</formula>
    </cfRule>
  </conditionalFormatting>
  <conditionalFormatting sqref="N116:O116 N78 N40:O40">
    <cfRule type="expression" dxfId="9" priority="26">
      <formula>"$H6='Dati_1 (2)'!$A$3"</formula>
    </cfRule>
  </conditionalFormatting>
  <conditionalFormatting sqref="M107">
    <cfRule type="expression" dxfId="8" priority="27">
      <formula>"$H6='Dati_1 (2)'!$A$3"</formula>
    </cfRule>
  </conditionalFormatting>
  <conditionalFormatting sqref="L166">
    <cfRule type="expression" dxfId="7" priority="28">
      <formula>"$H6='Dati_1 (2)'!$A$3"</formula>
    </cfRule>
  </conditionalFormatting>
  <conditionalFormatting sqref="M168">
    <cfRule type="expression" dxfId="6" priority="29">
      <formula>"$H6='Dati_1 (2)'!$A$3"</formula>
    </cfRule>
  </conditionalFormatting>
  <conditionalFormatting sqref="L167">
    <cfRule type="expression" dxfId="5" priority="30">
      <formula>"$H6='Dati_1 (2)'!$A$3"</formula>
    </cfRule>
  </conditionalFormatting>
  <conditionalFormatting sqref="L168">
    <cfRule type="expression" dxfId="4" priority="31">
      <formula>"$H6='Dati_1 (2)'!$A$3"</formula>
    </cfRule>
  </conditionalFormatting>
  <conditionalFormatting sqref="M164">
    <cfRule type="expression" dxfId="3" priority="32">
      <formula>"$H6='Dati_1 (2)'!$A$3"</formula>
    </cfRule>
  </conditionalFormatting>
  <conditionalFormatting sqref="M165">
    <cfRule type="expression" dxfId="2" priority="33">
      <formula>"$H6='Dati_1 (2)'!$A$3"</formula>
    </cfRule>
  </conditionalFormatting>
  <conditionalFormatting sqref="M166">
    <cfRule type="expression" dxfId="1" priority="34">
      <formula>"$H6='Dati_1 (2)'!$A$3"</formula>
    </cfRule>
  </conditionalFormatting>
  <conditionalFormatting sqref="M167">
    <cfRule type="expression" dxfId="0" priority="35">
      <formula>"$H6='Dati_1 (2)'!$A$3"</formula>
    </cfRule>
  </conditionalFormatting>
  <dataValidations count="3">
    <dataValidation allowBlank="1" showInputMessage="1" showErrorMessage="1" promptTitle="DATI NON MODIFICABILI" sqref="C3:G3 L4:O20 J12 C21:G41 I21:I84 L21:L22 J22 J24:J26 N28:O29 J31:J84 H40:H47 C42:F139 G43:G139 K44:O44 H61:H99 O77:O80 I85:J85 I86:I91 N86:O91 J87:J89 J91 I92:J92 I93:I121 N95:O111 J98:J99 J101:J103 H102:H108 J105 J107:J110 H113:H117 J113 N113:O114 H119:H134 J119:J121 I122:J124 I125:I139 L136 L139 L142:L143 N142:O142 L144:O144 L145:L152 N147:O152 C153:J154 D155:J155 C156:J157 C158:I177 J160:J162 N163:O168 J171:J174 J177 C178:J179 C180:I184 J182 C185:G192 I185:J185 H186:I192 J187 N191:O191">
      <formula1>0</formula1>
      <formula2>0</formula2>
    </dataValidation>
    <dataValidation operator="equal" allowBlank="1" showInputMessage="1" showErrorMessage="1" promptTitle="DATI NON MODIFICABILI" sqref="C4:J11 C12:I16 J13:J16 C17:J20 H21:H31 J21 J23 J27:J30 H32:H39 H48:H60 J86 J90 J93:J97 H100:H101 J100 J104 J106 H109:H112 J111:J112 J114:J118 H118 K119:O119 K120 J125:J140 H135:H139 J141:J150 J158:J159 J163:J170 J175:J176 J180:J181 J183:J184 H185 J186 J188:J192">
      <formula1>0</formula1>
      <formula2>0</formula2>
    </dataValidation>
    <dataValidation allowBlank="1" showErrorMessage="1" sqref="C150">
      <formula1>0</formula1>
      <formula2>0</formula2>
    </dataValidation>
  </dataValidations>
  <pageMargins left="0.70866141732283472" right="0.70866141732283472" top="0.74803149606299213" bottom="0.74803149606299213" header="0.51181102362204722" footer="0.51181102362204722"/>
  <pageSetup paperSize="8" scale="65" firstPageNumber="0" orientation="landscape" horizontalDpi="300" verticalDpi="300" r:id="rId1"/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"/>
  <sheetViews>
    <sheetView tabSelected="1" zoomScaleNormal="100" zoomScalePageLayoutView="160" workbookViewId="0">
      <selection activeCell="N28" sqref="N28"/>
    </sheetView>
  </sheetViews>
  <sheetFormatPr defaultRowHeight="14.4" x14ac:dyDescent="0.3"/>
  <cols>
    <col min="1" max="1" width="8.6640625" customWidth="1"/>
    <col min="2" max="2" width="33.44140625" customWidth="1"/>
    <col min="3" max="3" width="64.88671875" customWidth="1"/>
    <col min="4" max="1025" width="8.6640625" customWidth="1"/>
  </cols>
  <sheetData>
    <row r="1" spans="2:3" ht="20.399999999999999" x14ac:dyDescent="0.3">
      <c r="B1" s="147" t="s">
        <v>180</v>
      </c>
      <c r="C1" s="148" t="s">
        <v>266</v>
      </c>
    </row>
    <row r="2" spans="2:3" ht="30.6" x14ac:dyDescent="0.3">
      <c r="B2" s="149" t="s">
        <v>267</v>
      </c>
      <c r="C2" s="150" t="s">
        <v>268</v>
      </c>
    </row>
    <row r="3" spans="2:3" x14ac:dyDescent="0.3">
      <c r="B3" s="149" t="s">
        <v>146</v>
      </c>
      <c r="C3" s="150" t="s">
        <v>269</v>
      </c>
    </row>
    <row r="4" spans="2:3" ht="30.6" x14ac:dyDescent="0.3">
      <c r="B4" s="151" t="s">
        <v>51</v>
      </c>
      <c r="C4" s="152" t="s">
        <v>270</v>
      </c>
    </row>
  </sheetData>
  <pageMargins left="0.70866141732283472" right="0.70866141732283472" top="0.74803149606299213" bottom="0.74803149606299213" header="0.51181102362204722" footer="0.51181102362204722"/>
  <pageSetup paperSize="8" scale="65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Normal="100" zoomScalePageLayoutView="160" workbookViewId="0">
      <selection activeCell="A10" sqref="A10"/>
    </sheetView>
  </sheetViews>
  <sheetFormatPr defaultRowHeight="14.4" x14ac:dyDescent="0.3"/>
  <cols>
    <col min="1" max="1" width="65" customWidth="1"/>
    <col min="2" max="1025" width="8.88671875" customWidth="1"/>
  </cols>
  <sheetData>
    <row r="1" spans="1:1" ht="19.350000000000001" customHeight="1" x14ac:dyDescent="0.3">
      <c r="A1" s="153" t="s">
        <v>271</v>
      </c>
    </row>
    <row r="2" spans="1:1" x14ac:dyDescent="0.3">
      <c r="A2" s="154" t="s">
        <v>22</v>
      </c>
    </row>
    <row r="3" spans="1:1" x14ac:dyDescent="0.3">
      <c r="A3" s="154" t="s">
        <v>169</v>
      </c>
    </row>
    <row r="4" spans="1:1" x14ac:dyDescent="0.3">
      <c r="A4" s="153" t="s">
        <v>272</v>
      </c>
    </row>
    <row r="5" spans="1:1" x14ac:dyDescent="0.3">
      <c r="A5" s="154" t="s">
        <v>273</v>
      </c>
    </row>
    <row r="6" spans="1:1" x14ac:dyDescent="0.3">
      <c r="A6" s="154" t="s">
        <v>274</v>
      </c>
    </row>
    <row r="7" spans="1:1" x14ac:dyDescent="0.3">
      <c r="A7" s="153" t="s">
        <v>275</v>
      </c>
    </row>
    <row r="8" spans="1:1" x14ac:dyDescent="0.3">
      <c r="A8" s="154" t="s">
        <v>276</v>
      </c>
    </row>
    <row r="9" spans="1:1" x14ac:dyDescent="0.3">
      <c r="A9" s="154" t="s">
        <v>277</v>
      </c>
    </row>
    <row r="10" spans="1:1" x14ac:dyDescent="0.3">
      <c r="A10" s="153" t="s">
        <v>278</v>
      </c>
    </row>
    <row r="11" spans="1:1" x14ac:dyDescent="0.3">
      <c r="A11" s="154" t="s">
        <v>279</v>
      </c>
    </row>
    <row r="12" spans="1:1" x14ac:dyDescent="0.3">
      <c r="A12" s="154" t="s">
        <v>280</v>
      </c>
    </row>
    <row r="13" spans="1:1" x14ac:dyDescent="0.3">
      <c r="A13" s="154" t="s">
        <v>281</v>
      </c>
    </row>
    <row r="14" spans="1:1" x14ac:dyDescent="0.3">
      <c r="A14" s="154" t="s">
        <v>282</v>
      </c>
    </row>
    <row r="15" spans="1:1" x14ac:dyDescent="0.3">
      <c r="A15" s="154" t="s">
        <v>283</v>
      </c>
    </row>
    <row r="16" spans="1:1" x14ac:dyDescent="0.3">
      <c r="A16" s="154" t="s">
        <v>284</v>
      </c>
    </row>
    <row r="17" spans="1:1" x14ac:dyDescent="0.3">
      <c r="A17" s="154" t="s">
        <v>285</v>
      </c>
    </row>
    <row r="18" spans="1:1" x14ac:dyDescent="0.3">
      <c r="A18" s="154" t="s">
        <v>286</v>
      </c>
    </row>
    <row r="19" spans="1:1" x14ac:dyDescent="0.3">
      <c r="A19" s="155" t="s">
        <v>287</v>
      </c>
    </row>
    <row r="20" spans="1:1" x14ac:dyDescent="0.3">
      <c r="A20" s="154" t="s">
        <v>288</v>
      </c>
    </row>
    <row r="21" spans="1:1" x14ac:dyDescent="0.3">
      <c r="A21" s="154" t="s">
        <v>289</v>
      </c>
    </row>
    <row r="22" spans="1:1" x14ac:dyDescent="0.3">
      <c r="A22" s="154" t="s">
        <v>290</v>
      </c>
    </row>
    <row r="23" spans="1:1" x14ac:dyDescent="0.3">
      <c r="A23" s="154" t="s">
        <v>291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zoomScaleNormal="100" zoomScalePageLayoutView="160" workbookViewId="0">
      <selection activeCell="A10" sqref="A10"/>
    </sheetView>
  </sheetViews>
  <sheetFormatPr defaultRowHeight="14.4" x14ac:dyDescent="0.3"/>
  <cols>
    <col min="1" max="1" width="31.88671875" customWidth="1"/>
    <col min="2" max="1025" width="8.88671875" customWidth="1"/>
  </cols>
  <sheetData>
    <row r="1" spans="1:1" ht="19.350000000000001" customHeight="1" x14ac:dyDescent="0.3">
      <c r="A1" s="153" t="s">
        <v>271</v>
      </c>
    </row>
    <row r="2" spans="1:1" x14ac:dyDescent="0.3">
      <c r="A2" s="154" t="s">
        <v>22</v>
      </c>
    </row>
    <row r="3" spans="1:1" x14ac:dyDescent="0.3">
      <c r="A3" s="154" t="s">
        <v>169</v>
      </c>
    </row>
    <row r="4" spans="1:1" x14ac:dyDescent="0.3">
      <c r="A4" s="153" t="s">
        <v>272</v>
      </c>
    </row>
    <row r="5" spans="1:1" x14ac:dyDescent="0.3">
      <c r="A5" s="154" t="s">
        <v>273</v>
      </c>
    </row>
    <row r="6" spans="1:1" x14ac:dyDescent="0.3">
      <c r="A6" s="154" t="s">
        <v>274</v>
      </c>
    </row>
    <row r="7" spans="1:1" x14ac:dyDescent="0.3">
      <c r="A7" s="153" t="s">
        <v>292</v>
      </c>
    </row>
    <row r="8" spans="1:1" x14ac:dyDescent="0.3">
      <c r="A8" s="154" t="s">
        <v>273</v>
      </c>
    </row>
    <row r="9" spans="1:1" x14ac:dyDescent="0.3">
      <c r="A9" s="154" t="s">
        <v>274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Sintesi</vt:lpstr>
      <vt:lpstr>Indicazioni AQ Consip</vt:lpstr>
      <vt:lpstr>Dati_1 (2)</vt:lpstr>
      <vt:lpstr>Dati_1</vt:lpstr>
      <vt:lpstr>Sintesi!Area_stampa</vt:lpstr>
      <vt:lpstr>Sintesi!Print_Area_0_0</vt:lpstr>
      <vt:lpstr>Sintesi!Print_Area_0_0_0</vt:lpstr>
      <vt:lpstr>Sintesi!Titoli_stampa</vt:lpstr>
    </vt:vector>
  </TitlesOfParts>
  <Company>Intellera Consulting S.r.l.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Zaccari</dc:creator>
  <cp:lastModifiedBy>   VIA ALDISIO IVREA            </cp:lastModifiedBy>
  <cp:revision>67</cp:revision>
  <cp:lastPrinted>2023-07-28T13:19:49Z</cp:lastPrinted>
  <dcterms:created xsi:type="dcterms:W3CDTF">2022-12-06T16:26:54Z</dcterms:created>
  <dcterms:modified xsi:type="dcterms:W3CDTF">2023-07-28T13:19:52Z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Intellera Consulting S.r.l.</vt:lpwstr>
  </property>
  <property fmtid="{D5CDD505-2E9C-101B-9397-08002B2CF9AE}" pid="4" name="ContentTypeId">
    <vt:lpwstr>0x010100B97062912BA87B418FF61763D8AFE357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